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5" sheetId="5" r:id="rId1"/>
    <sheet name="Лист1" sheetId="6" r:id="rId2"/>
  </sheets>
  <calcPr calcId="124519"/>
</workbook>
</file>

<file path=xl/calcChain.xml><?xml version="1.0" encoding="utf-8"?>
<calcChain xmlns="http://schemas.openxmlformats.org/spreadsheetml/2006/main">
  <c r="G258" i="5"/>
  <c r="G259"/>
  <c r="G260"/>
  <c r="G261"/>
  <c r="G262"/>
  <c r="G257"/>
  <c r="K71"/>
  <c r="K68" s="1"/>
  <c r="K97"/>
  <c r="G97" s="1"/>
  <c r="G98"/>
  <c r="G99"/>
  <c r="K94"/>
  <c r="L94"/>
  <c r="M94"/>
  <c r="J71"/>
  <c r="J68" s="1"/>
  <c r="K260"/>
  <c r="K257"/>
  <c r="K254"/>
  <c r="K251"/>
  <c r="K248"/>
  <c r="K245"/>
  <c r="K234"/>
  <c r="J234"/>
  <c r="K231"/>
  <c r="J231"/>
  <c r="K228"/>
  <c r="J228"/>
  <c r="K225"/>
  <c r="J225"/>
  <c r="K222"/>
  <c r="J222"/>
  <c r="K219"/>
  <c r="J219"/>
  <c r="K216"/>
  <c r="J216"/>
  <c r="K213"/>
  <c r="J213"/>
  <c r="K210"/>
  <c r="J210"/>
  <c r="K207"/>
  <c r="J207"/>
  <c r="K204"/>
  <c r="J204"/>
  <c r="K201"/>
  <c r="J201"/>
  <c r="K198"/>
  <c r="J198"/>
  <c r="K195"/>
  <c r="J195"/>
  <c r="K192"/>
  <c r="J192"/>
  <c r="K189"/>
  <c r="J189"/>
  <c r="K186"/>
  <c r="J186"/>
  <c r="K183"/>
  <c r="J183"/>
  <c r="K180"/>
  <c r="J180"/>
  <c r="K179"/>
  <c r="K176" s="1"/>
  <c r="J179"/>
  <c r="J176" s="1"/>
  <c r="K178"/>
  <c r="K175" s="1"/>
  <c r="J178"/>
  <c r="J175" s="1"/>
  <c r="K168"/>
  <c r="J168"/>
  <c r="K165"/>
  <c r="J165"/>
  <c r="K162"/>
  <c r="J162"/>
  <c r="K159"/>
  <c r="J159"/>
  <c r="K156"/>
  <c r="J156"/>
  <c r="K153"/>
  <c r="J153"/>
  <c r="K150"/>
  <c r="J150"/>
  <c r="K147"/>
  <c r="J147"/>
  <c r="K144"/>
  <c r="J144"/>
  <c r="K141"/>
  <c r="J141"/>
  <c r="K138"/>
  <c r="J138"/>
  <c r="K137"/>
  <c r="K134" s="1"/>
  <c r="J137"/>
  <c r="J134" s="1"/>
  <c r="K136"/>
  <c r="K133" s="1"/>
  <c r="J136"/>
  <c r="J133" s="1"/>
  <c r="K124"/>
  <c r="J124"/>
  <c r="K112"/>
  <c r="J112"/>
  <c r="K109"/>
  <c r="J109"/>
  <c r="K106"/>
  <c r="J106"/>
  <c r="K105"/>
  <c r="K102" s="1"/>
  <c r="J105"/>
  <c r="J102" s="1"/>
  <c r="K104"/>
  <c r="K101" s="1"/>
  <c r="J104"/>
  <c r="J101" s="1"/>
  <c r="J94"/>
  <c r="K91"/>
  <c r="J91"/>
  <c r="K88"/>
  <c r="J88"/>
  <c r="K85"/>
  <c r="J85"/>
  <c r="K82"/>
  <c r="J82"/>
  <c r="K79"/>
  <c r="K76"/>
  <c r="J76"/>
  <c r="K73"/>
  <c r="K70" s="1"/>
  <c r="J73"/>
  <c r="K72"/>
  <c r="K69" s="1"/>
  <c r="J72"/>
  <c r="J69" s="1"/>
  <c r="K64"/>
  <c r="K61" s="1"/>
  <c r="K58" s="1"/>
  <c r="J64"/>
  <c r="J61" s="1"/>
  <c r="J58" s="1"/>
  <c r="K63"/>
  <c r="K60" s="1"/>
  <c r="J63"/>
  <c r="J60" s="1"/>
  <c r="K62"/>
  <c r="K59" s="1"/>
  <c r="J62"/>
  <c r="J59" s="1"/>
  <c r="K55"/>
  <c r="J55"/>
  <c r="K52"/>
  <c r="J52"/>
  <c r="K49"/>
  <c r="J49"/>
  <c r="K46"/>
  <c r="J46"/>
  <c r="K40"/>
  <c r="J40"/>
  <c r="K39"/>
  <c r="K36" s="1"/>
  <c r="J39"/>
  <c r="J36" s="1"/>
  <c r="K38"/>
  <c r="J38"/>
  <c r="J35" s="1"/>
  <c r="K35"/>
  <c r="K26"/>
  <c r="K23" s="1"/>
  <c r="K20" s="1"/>
  <c r="K29" s="1"/>
  <c r="J26"/>
  <c r="J23" s="1"/>
  <c r="J20" s="1"/>
  <c r="J29" s="1"/>
  <c r="K25"/>
  <c r="K22" s="1"/>
  <c r="K31" s="1"/>
  <c r="J25"/>
  <c r="J22" s="1"/>
  <c r="J31" s="1"/>
  <c r="K24"/>
  <c r="K21" s="1"/>
  <c r="K30" s="1"/>
  <c r="J24"/>
  <c r="J21" s="1"/>
  <c r="J30" s="1"/>
  <c r="L179"/>
  <c r="L192"/>
  <c r="L71"/>
  <c r="G96"/>
  <c r="G95"/>
  <c r="G92"/>
  <c r="G93"/>
  <c r="L38"/>
  <c r="L35" s="1"/>
  <c r="L72"/>
  <c r="L39"/>
  <c r="M260"/>
  <c r="I260"/>
  <c r="H260"/>
  <c r="M257"/>
  <c r="I257"/>
  <c r="H257"/>
  <c r="G256"/>
  <c r="G255"/>
  <c r="M254"/>
  <c r="I254"/>
  <c r="H254"/>
  <c r="G253"/>
  <c r="G252"/>
  <c r="M251"/>
  <c r="I251"/>
  <c r="H251"/>
  <c r="H249"/>
  <c r="H248" s="1"/>
  <c r="M248"/>
  <c r="K239" l="1"/>
  <c r="J135"/>
  <c r="K135"/>
  <c r="K132" s="1"/>
  <c r="J70"/>
  <c r="J67" s="1"/>
  <c r="K103"/>
  <c r="K100" s="1"/>
  <c r="J103"/>
  <c r="J100" s="1"/>
  <c r="K128"/>
  <c r="J128"/>
  <c r="K37"/>
  <c r="K34" s="1"/>
  <c r="K177"/>
  <c r="K174" s="1"/>
  <c r="K67"/>
  <c r="J177"/>
  <c r="J174" s="1"/>
  <c r="J37"/>
  <c r="J34" s="1"/>
  <c r="J132"/>
  <c r="J238"/>
  <c r="K129"/>
  <c r="K268" s="1"/>
  <c r="K238"/>
  <c r="J129"/>
  <c r="J268" s="1"/>
  <c r="J239"/>
  <c r="G94"/>
  <c r="G249"/>
  <c r="G254"/>
  <c r="G250"/>
  <c r="G265"/>
  <c r="I248"/>
  <c r="H246"/>
  <c r="H245" s="1"/>
  <c r="H263" s="1"/>
  <c r="G251"/>
  <c r="M245"/>
  <c r="I245"/>
  <c r="G247"/>
  <c r="K237" l="1"/>
  <c r="K127"/>
  <c r="K267"/>
  <c r="J127"/>
  <c r="J237"/>
  <c r="J267"/>
  <c r="G248"/>
  <c r="H264"/>
  <c r="G246"/>
  <c r="K266" l="1"/>
  <c r="J266"/>
  <c r="G245"/>
  <c r="G263"/>
  <c r="M137" l="1"/>
  <c r="M134" s="1"/>
  <c r="I137"/>
  <c r="I136"/>
  <c r="L136"/>
  <c r="M136"/>
  <c r="M133" s="1"/>
  <c r="I178"/>
  <c r="I179"/>
  <c r="H136"/>
  <c r="H137"/>
  <c r="G236"/>
  <c r="G235"/>
  <c r="M234"/>
  <c r="L234"/>
  <c r="I234"/>
  <c r="H234"/>
  <c r="G233"/>
  <c r="H231"/>
  <c r="M231"/>
  <c r="G139"/>
  <c r="G140"/>
  <c r="G142"/>
  <c r="G143"/>
  <c r="G145"/>
  <c r="G146"/>
  <c r="G148"/>
  <c r="G149"/>
  <c r="G151"/>
  <c r="G152"/>
  <c r="G154"/>
  <c r="G155"/>
  <c r="G157"/>
  <c r="G158"/>
  <c r="G160"/>
  <c r="G161"/>
  <c r="G163"/>
  <c r="G164"/>
  <c r="G166"/>
  <c r="G167"/>
  <c r="G169"/>
  <c r="G170"/>
  <c r="G181"/>
  <c r="G182"/>
  <c r="G184"/>
  <c r="G185"/>
  <c r="G187"/>
  <c r="G188"/>
  <c r="G190"/>
  <c r="G191"/>
  <c r="G193"/>
  <c r="G194"/>
  <c r="G196"/>
  <c r="G197"/>
  <c r="G199"/>
  <c r="G200"/>
  <c r="G202"/>
  <c r="G203"/>
  <c r="G205"/>
  <c r="G206"/>
  <c r="G208"/>
  <c r="G209"/>
  <c r="G211"/>
  <c r="G212"/>
  <c r="G214"/>
  <c r="G215"/>
  <c r="G217"/>
  <c r="G218"/>
  <c r="G220"/>
  <c r="G221"/>
  <c r="G223"/>
  <c r="G224"/>
  <c r="G226"/>
  <c r="G227"/>
  <c r="G229"/>
  <c r="G230"/>
  <c r="G232"/>
  <c r="G107"/>
  <c r="G108"/>
  <c r="G110"/>
  <c r="G111"/>
  <c r="G113"/>
  <c r="G114"/>
  <c r="G116"/>
  <c r="G117"/>
  <c r="G119"/>
  <c r="G120"/>
  <c r="G122"/>
  <c r="G123"/>
  <c r="G125"/>
  <c r="G126"/>
  <c r="G65"/>
  <c r="G66"/>
  <c r="G74"/>
  <c r="G75"/>
  <c r="G77"/>
  <c r="G78"/>
  <c r="G80"/>
  <c r="G81"/>
  <c r="G83"/>
  <c r="G84"/>
  <c r="G86"/>
  <c r="G87"/>
  <c r="G89"/>
  <c r="G90"/>
  <c r="G41"/>
  <c r="G42"/>
  <c r="G44"/>
  <c r="G45"/>
  <c r="G47"/>
  <c r="G48"/>
  <c r="G51"/>
  <c r="G54"/>
  <c r="G57"/>
  <c r="G27"/>
  <c r="G28"/>
  <c r="M228"/>
  <c r="M225"/>
  <c r="M222"/>
  <c r="M219"/>
  <c r="M216"/>
  <c r="M213"/>
  <c r="M210"/>
  <c r="M207"/>
  <c r="M204"/>
  <c r="M201"/>
  <c r="M198"/>
  <c r="M195"/>
  <c r="M192"/>
  <c r="M189"/>
  <c r="M186"/>
  <c r="M183"/>
  <c r="M180"/>
  <c r="M179"/>
  <c r="M176" s="1"/>
  <c r="M178"/>
  <c r="M175" s="1"/>
  <c r="M168"/>
  <c r="M165"/>
  <c r="M162"/>
  <c r="M159"/>
  <c r="M156"/>
  <c r="M153"/>
  <c r="M150"/>
  <c r="M147"/>
  <c r="M144"/>
  <c r="M141"/>
  <c r="M138"/>
  <c r="M124"/>
  <c r="M112"/>
  <c r="M109"/>
  <c r="M106"/>
  <c r="M105"/>
  <c r="M102" s="1"/>
  <c r="M104"/>
  <c r="M101" s="1"/>
  <c r="M91"/>
  <c r="M88"/>
  <c r="M85"/>
  <c r="M82"/>
  <c r="M79"/>
  <c r="M76"/>
  <c r="M73"/>
  <c r="M72"/>
  <c r="M69" s="1"/>
  <c r="M71"/>
  <c r="M68" s="1"/>
  <c r="M64"/>
  <c r="M61" s="1"/>
  <c r="M58" s="1"/>
  <c r="M63"/>
  <c r="M60" s="1"/>
  <c r="M62"/>
  <c r="M59" s="1"/>
  <c r="M55"/>
  <c r="M52"/>
  <c r="M49"/>
  <c r="M46"/>
  <c r="M40"/>
  <c r="M39"/>
  <c r="M36" s="1"/>
  <c r="M38"/>
  <c r="M35" s="1"/>
  <c r="M26"/>
  <c r="M23" s="1"/>
  <c r="M20" s="1"/>
  <c r="M29" s="1"/>
  <c r="M25"/>
  <c r="M22" s="1"/>
  <c r="M31" s="1"/>
  <c r="M24"/>
  <c r="M21" s="1"/>
  <c r="M30" s="1"/>
  <c r="H178"/>
  <c r="L231"/>
  <c r="I231"/>
  <c r="L168"/>
  <c r="I168"/>
  <c r="H168"/>
  <c r="H39"/>
  <c r="L55"/>
  <c r="H72"/>
  <c r="L91"/>
  <c r="I91"/>
  <c r="H91"/>
  <c r="H104"/>
  <c r="H124"/>
  <c r="I124"/>
  <c r="L124"/>
  <c r="I71"/>
  <c r="G124" l="1"/>
  <c r="G91"/>
  <c r="G168"/>
  <c r="G234"/>
  <c r="M103"/>
  <c r="M100" s="1"/>
  <c r="M135"/>
  <c r="M132" s="1"/>
  <c r="M238"/>
  <c r="G231"/>
  <c r="M177"/>
  <c r="M174" s="1"/>
  <c r="M129"/>
  <c r="M37"/>
  <c r="M34" s="1"/>
  <c r="M239"/>
  <c r="M70"/>
  <c r="M67" s="1"/>
  <c r="M128"/>
  <c r="M267" l="1"/>
  <c r="M127"/>
  <c r="M237"/>
  <c r="M268"/>
  <c r="I103"/>
  <c r="I104"/>
  <c r="I121"/>
  <c r="G121" s="1"/>
  <c r="L104"/>
  <c r="L101" s="1"/>
  <c r="L105"/>
  <c r="L102" s="1"/>
  <c r="I105"/>
  <c r="I102" s="1"/>
  <c r="H105"/>
  <c r="H102" s="1"/>
  <c r="G118"/>
  <c r="G115"/>
  <c r="H175"/>
  <c r="I175"/>
  <c r="L178"/>
  <c r="L175" s="1"/>
  <c r="H179"/>
  <c r="H176" s="1"/>
  <c r="I176"/>
  <c r="L176"/>
  <c r="L189"/>
  <c r="I189"/>
  <c r="H189"/>
  <c r="L228"/>
  <c r="I228"/>
  <c r="H228"/>
  <c r="L225"/>
  <c r="I225"/>
  <c r="H225"/>
  <c r="L222"/>
  <c r="I222"/>
  <c r="H222"/>
  <c r="L219"/>
  <c r="I219"/>
  <c r="H219"/>
  <c r="L216"/>
  <c r="I216"/>
  <c r="H216"/>
  <c r="L213"/>
  <c r="I213"/>
  <c r="H213"/>
  <c r="L210"/>
  <c r="I210"/>
  <c r="H210"/>
  <c r="L207"/>
  <c r="I207"/>
  <c r="H207"/>
  <c r="L204"/>
  <c r="I204"/>
  <c r="H204"/>
  <c r="L201"/>
  <c r="I201"/>
  <c r="H201"/>
  <c r="L198"/>
  <c r="I198"/>
  <c r="H198"/>
  <c r="L195"/>
  <c r="I195"/>
  <c r="H195"/>
  <c r="I192"/>
  <c r="H192"/>
  <c r="L186"/>
  <c r="I186"/>
  <c r="H186"/>
  <c r="L183"/>
  <c r="I183"/>
  <c r="H183"/>
  <c r="L180"/>
  <c r="I180"/>
  <c r="H180"/>
  <c r="H133"/>
  <c r="L133"/>
  <c r="H134"/>
  <c r="I134"/>
  <c r="L165"/>
  <c r="I165"/>
  <c r="H165"/>
  <c r="L162"/>
  <c r="I162"/>
  <c r="H162"/>
  <c r="L159"/>
  <c r="I159"/>
  <c r="H159"/>
  <c r="L156"/>
  <c r="I156"/>
  <c r="H156"/>
  <c r="L153"/>
  <c r="I153"/>
  <c r="H153"/>
  <c r="H101"/>
  <c r="L112"/>
  <c r="I112"/>
  <c r="H112"/>
  <c r="H71"/>
  <c r="H68" s="1"/>
  <c r="I68"/>
  <c r="H69"/>
  <c r="I72"/>
  <c r="L69"/>
  <c r="L88"/>
  <c r="I88"/>
  <c r="H88"/>
  <c r="H62"/>
  <c r="H59" s="1"/>
  <c r="I62"/>
  <c r="I59" s="1"/>
  <c r="L62"/>
  <c r="L59" s="1"/>
  <c r="H63"/>
  <c r="H60" s="1"/>
  <c r="I63"/>
  <c r="I60" s="1"/>
  <c r="L63"/>
  <c r="L60" s="1"/>
  <c r="H36"/>
  <c r="I39"/>
  <c r="I36" s="1"/>
  <c r="L36"/>
  <c r="I150"/>
  <c r="I147"/>
  <c r="I144"/>
  <c r="I138"/>
  <c r="I109"/>
  <c r="I106"/>
  <c r="I85"/>
  <c r="I82"/>
  <c r="I79"/>
  <c r="I76"/>
  <c r="I73"/>
  <c r="I64"/>
  <c r="I61" s="1"/>
  <c r="I58" s="1"/>
  <c r="I46"/>
  <c r="I43"/>
  <c r="I40"/>
  <c r="I26"/>
  <c r="I23" s="1"/>
  <c r="I20" s="1"/>
  <c r="I29" s="1"/>
  <c r="I25"/>
  <c r="I22" s="1"/>
  <c r="I31" s="1"/>
  <c r="I24"/>
  <c r="I21" s="1"/>
  <c r="I30" s="1"/>
  <c r="H150"/>
  <c r="H147"/>
  <c r="H144"/>
  <c r="H138"/>
  <c r="H109"/>
  <c r="H106"/>
  <c r="H85"/>
  <c r="H82"/>
  <c r="H79"/>
  <c r="H76"/>
  <c r="H73"/>
  <c r="H64"/>
  <c r="H61" s="1"/>
  <c r="H58" s="1"/>
  <c r="H46"/>
  <c r="H43"/>
  <c r="H40"/>
  <c r="H26"/>
  <c r="H23" s="1"/>
  <c r="H20" s="1"/>
  <c r="H29" s="1"/>
  <c r="H25"/>
  <c r="H22" s="1"/>
  <c r="H31" s="1"/>
  <c r="H24"/>
  <c r="H21" s="1"/>
  <c r="H30" s="1"/>
  <c r="L150"/>
  <c r="L64"/>
  <c r="L61" s="1"/>
  <c r="L58" s="1"/>
  <c r="L144"/>
  <c r="L52"/>
  <c r="L147"/>
  <c r="L24"/>
  <c r="L21" s="1"/>
  <c r="L30" s="1"/>
  <c r="L25"/>
  <c r="L22" s="1"/>
  <c r="L31" s="1"/>
  <c r="L26"/>
  <c r="L23" s="1"/>
  <c r="L20" s="1"/>
  <c r="L29" s="1"/>
  <c r="L141"/>
  <c r="L138"/>
  <c r="L106"/>
  <c r="L109"/>
  <c r="L85"/>
  <c r="L82"/>
  <c r="L79"/>
  <c r="L76"/>
  <c r="L73"/>
  <c r="L46"/>
  <c r="L49"/>
  <c r="L40"/>
  <c r="H141"/>
  <c r="I141"/>
  <c r="M266" l="1"/>
  <c r="L239"/>
  <c r="L70"/>
  <c r="L67" s="1"/>
  <c r="H238"/>
  <c r="L132"/>
  <c r="L177"/>
  <c r="L174" s="1"/>
  <c r="L37"/>
  <c r="L34" s="1"/>
  <c r="I135"/>
  <c r="H177"/>
  <c r="H174" s="1"/>
  <c r="L129"/>
  <c r="L238"/>
  <c r="G43"/>
  <c r="G138"/>
  <c r="H135"/>
  <c r="H132" s="1"/>
  <c r="G156"/>
  <c r="G162"/>
  <c r="G137"/>
  <c r="G134" s="1"/>
  <c r="G186"/>
  <c r="G195"/>
  <c r="G201"/>
  <c r="G207"/>
  <c r="G213"/>
  <c r="G219"/>
  <c r="G225"/>
  <c r="G189"/>
  <c r="I177"/>
  <c r="I174" s="1"/>
  <c r="G180"/>
  <c r="G61"/>
  <c r="G64"/>
  <c r="G102"/>
  <c r="G105"/>
  <c r="G60"/>
  <c r="G63"/>
  <c r="G26"/>
  <c r="G25"/>
  <c r="G76"/>
  <c r="G40"/>
  <c r="G109"/>
  <c r="G85"/>
  <c r="G88"/>
  <c r="G39"/>
  <c r="G153"/>
  <c r="G159"/>
  <c r="G165"/>
  <c r="G183"/>
  <c r="G192"/>
  <c r="G198"/>
  <c r="G204"/>
  <c r="G210"/>
  <c r="G216"/>
  <c r="G222"/>
  <c r="G228"/>
  <c r="G179"/>
  <c r="G46"/>
  <c r="G141"/>
  <c r="G150"/>
  <c r="G112"/>
  <c r="I239"/>
  <c r="G24"/>
  <c r="G59"/>
  <c r="G62"/>
  <c r="G147"/>
  <c r="G178"/>
  <c r="G144"/>
  <c r="I133"/>
  <c r="I238" s="1"/>
  <c r="G136"/>
  <c r="G133" s="1"/>
  <c r="G106"/>
  <c r="I100"/>
  <c r="I101"/>
  <c r="G104"/>
  <c r="I69"/>
  <c r="G69" s="1"/>
  <c r="G72"/>
  <c r="G82"/>
  <c r="G79"/>
  <c r="L68"/>
  <c r="L128" s="1"/>
  <c r="G71"/>
  <c r="G73"/>
  <c r="H103"/>
  <c r="H100" s="1"/>
  <c r="H70"/>
  <c r="H67" s="1"/>
  <c r="L103"/>
  <c r="L100" s="1"/>
  <c r="I70"/>
  <c r="H129"/>
  <c r="L135"/>
  <c r="H50"/>
  <c r="H239"/>
  <c r="G36"/>
  <c r="I50"/>
  <c r="I49" s="1"/>
  <c r="G58"/>
  <c r="L237" l="1"/>
  <c r="I129"/>
  <c r="I268" s="1"/>
  <c r="G101"/>
  <c r="H237"/>
  <c r="G21"/>
  <c r="G30" s="1"/>
  <c r="G23"/>
  <c r="G22"/>
  <c r="G31" s="1"/>
  <c r="G50"/>
  <c r="G176"/>
  <c r="G239" s="1"/>
  <c r="G174"/>
  <c r="G175"/>
  <c r="G238" s="1"/>
  <c r="G177"/>
  <c r="I132"/>
  <c r="I237" s="1"/>
  <c r="G135"/>
  <c r="G132" s="1"/>
  <c r="G103"/>
  <c r="G68"/>
  <c r="I67"/>
  <c r="G67" s="1"/>
  <c r="G70"/>
  <c r="L267"/>
  <c r="L127"/>
  <c r="L268"/>
  <c r="H49"/>
  <c r="G49" s="1"/>
  <c r="H268"/>
  <c r="I53"/>
  <c r="G129"/>
  <c r="G100"/>
  <c r="G237" l="1"/>
  <c r="G268"/>
  <c r="L266"/>
  <c r="G20"/>
  <c r="G29" s="1"/>
  <c r="H53"/>
  <c r="G53" s="1"/>
  <c r="I52"/>
  <c r="I38"/>
  <c r="I35" s="1"/>
  <c r="I128" s="1"/>
  <c r="I267" s="1"/>
  <c r="H52" l="1"/>
  <c r="G52" s="1"/>
  <c r="I37"/>
  <c r="I34" s="1"/>
  <c r="I127" s="1"/>
  <c r="I266" s="1"/>
  <c r="I56"/>
  <c r="I55" s="1"/>
  <c r="H56" l="1"/>
  <c r="H55" l="1"/>
  <c r="H38"/>
  <c r="G56"/>
  <c r="G38" l="1"/>
  <c r="H35"/>
  <c r="H37"/>
  <c r="G55"/>
  <c r="H128" l="1"/>
  <c r="H267" s="1"/>
  <c r="G35"/>
  <c r="G128" s="1"/>
  <c r="G267" s="1"/>
  <c r="H34"/>
  <c r="G37"/>
  <c r="H127" l="1"/>
  <c r="H266" s="1"/>
  <c r="G34"/>
  <c r="G127" s="1"/>
  <c r="G266" s="1"/>
</calcChain>
</file>

<file path=xl/sharedStrings.xml><?xml version="1.0" encoding="utf-8"?>
<sst xmlns="http://schemas.openxmlformats.org/spreadsheetml/2006/main" count="1044" uniqueCount="193">
  <si>
    <t>№ п/п</t>
  </si>
  <si>
    <t>Значение</t>
  </si>
  <si>
    <t>Единица измерения</t>
  </si>
  <si>
    <t>Наименование показателя</t>
  </si>
  <si>
    <t xml:space="preserve">Финансовое обеспечение </t>
  </si>
  <si>
    <t xml:space="preserve">Целевые индикаторы реализации мероприятия (группы мероприятий) муниципальной программы </t>
  </si>
  <si>
    <t>с (год)</t>
  </si>
  <si>
    <t>по (год)</t>
  </si>
  <si>
    <t>Источник</t>
  </si>
  <si>
    <t>Всего</t>
  </si>
  <si>
    <t>Наименование</t>
  </si>
  <si>
    <t>в том числе по годам реализации муниципальной программы</t>
  </si>
  <si>
    <t>Х</t>
  </si>
  <si>
    <t>Всего, из них расходы за счет:</t>
  </si>
  <si>
    <t>ВСЕГО по муниципальной программе</t>
  </si>
  <si>
    <t>СТРУКТУРА</t>
  </si>
  <si>
    <t>Приложение № 1</t>
  </si>
  <si>
    <t>1. Налоговых и неналоговых доходов, поступлений нецелевого характера из местного бюджета</t>
  </si>
  <si>
    <t>Администрация Ворошиловского сельского поселения</t>
  </si>
  <si>
    <t>Объём исполненных расходных обязательств</t>
  </si>
  <si>
    <t>%</t>
  </si>
  <si>
    <t>X</t>
  </si>
  <si>
    <t>к муниципальной программе Ворошиловского сельского поселения</t>
  </si>
  <si>
    <t>Полтавского муниципального района Омской области"</t>
  </si>
  <si>
    <t>"Развитие экономического потенциала Ворошиловского сельского поселения Полтавского муниципального района Омской области"</t>
  </si>
  <si>
    <t>Срок</t>
  </si>
  <si>
    <t>Соисполнитель, исполнитель основного мероприятия, исполнитель ведомственной целевой программы, исполнитель мероприятия</t>
  </si>
  <si>
    <t>Цель 1 муниципальной программы</t>
  </si>
  <si>
    <t xml:space="preserve">Цель подпрограммы 1                        "Поддержка жилищно-коммунального хозяйства Ворошиловского сельского поселения" муниципальной программы </t>
  </si>
  <si>
    <t>Основное мероприятие 1             Поддержка сельскохозяйственной деятельности малых форм хозяйствования и создание условий для их развития в Ворошиловском сельском поселении</t>
  </si>
  <si>
    <t>2. Поступлений целевого характера из областного бюджета</t>
  </si>
  <si>
    <t xml:space="preserve">Улучшение экономических и социальных условий способствующих повышению эффективности развития ЛПХ, КФК в Ворошиловском сельском поселении </t>
  </si>
  <si>
    <t>Улучшение экономических и социальных условий способствующих повышению эффективности развития ЛПХ, КФК в Ворошиловском сельском поселении</t>
  </si>
  <si>
    <t>Устойчивое развитие экономического потенциала, повышение уровня и качества жизни населения на основе инновационного развития Ворошиловского сельского поселения</t>
  </si>
  <si>
    <t xml:space="preserve">Задача 2 муниципальной программы </t>
  </si>
  <si>
    <t xml:space="preserve">Задача 1 муниципальной программы </t>
  </si>
  <si>
    <t>Повышение качества предоставляемых жилищно-коммунальных услуг, модернизация и развитие жилищно-коммунального хозяйства</t>
  </si>
  <si>
    <t xml:space="preserve">Основное мероприятие 1             Водоснабжение и водоотведение Ворошиловского сельского поселения </t>
  </si>
  <si>
    <t>Задача 1 подпрограммы 2 муниципальной программы                      Повышение качества водоснабжения, водоотведения в результате модернизации и реконструкции существующих объектов водоснабжения, а также строительства новых водопроводных сетей</t>
  </si>
  <si>
    <t>Задача 2 подпрограммы 2 муниципальной программы                        Улучшение качества жизни населения
посредством удовлетворения потребностей в природном газе</t>
  </si>
  <si>
    <t xml:space="preserve">Основное мероприятие              Газификация Ворошиловского сельского поселения </t>
  </si>
  <si>
    <t xml:space="preserve">Задача 3 подпрограммы 2 муниципальной программы                         Создание благоприятных условий для отдыха граждан и ежедневной деятельности                   </t>
  </si>
  <si>
    <t xml:space="preserve">Основное мероприятие 4 Благоустройство территориторий в Ворошиловском сельском поселении </t>
  </si>
  <si>
    <t xml:space="preserve">Мероприятие 1                                      уличное освещение </t>
  </si>
  <si>
    <t xml:space="preserve">Задача 4 подпрограммы 2 муниципальной программы                          Поддержание внутрипоселковых дорог на уровне, соответствующим категории дороги путем содержания дорог и сохранения протяженности внутрипоселковых дорог за счет текущего ремонта                        </t>
  </si>
  <si>
    <t>Основное мероприятие 4                           Обеспечение сохранности автомобильных дорог местного значения, расположенных в границах населенных пунктов Ворошиловского сельского поселения, их содержание и ремонт</t>
  </si>
  <si>
    <t>Мероприятие 1                                  содержание и ремонт дорог Ворошиловского сельского поселения</t>
  </si>
  <si>
    <t xml:space="preserve">Цель подпрограммы 1                                      "Поддержка личного подсобного хозяйства Ворошиловского сельского поселения" муниципальной программы </t>
  </si>
  <si>
    <t xml:space="preserve">Итого по подпрограмме 1                                      "Поддержка личного подсобного хозяйства Ворошиловского сельского поселения" муниципальной программы </t>
  </si>
  <si>
    <t xml:space="preserve">Итого по подпрограмме 2             "Поддержка жилищно-коммунального хозяйства Ворошиловского сельского поселения" муниципальной программы </t>
  </si>
  <si>
    <t xml:space="preserve">Задача 3 муниципальной программы </t>
  </si>
  <si>
    <t>Создание необходимых условий для эффективного осуществления своих полномочий Администрации Ворошиловского сельского поселения</t>
  </si>
  <si>
    <t xml:space="preserve">Цель подпрограммы 1                         "Муниципальное управление и формирование муниципальной собственности в Ворошиловском сельском поселении" муниципальной программы </t>
  </si>
  <si>
    <t xml:space="preserve">Задача 1 подпрограммы 3 муниципальной программы                                Разграничение государственной собственности на землю и оформление в собственность Ворошиловского сельскоко поселения                </t>
  </si>
  <si>
    <t>Основное мероприятие 1  Формирование и развитие муниципальной собственности Ворошиловского сельского поселения</t>
  </si>
  <si>
    <t>Обеспечение уличным освещением</t>
  </si>
  <si>
    <t>шт.</t>
  </si>
  <si>
    <t>шт</t>
  </si>
  <si>
    <t>Объем (рублей)</t>
  </si>
  <si>
    <t>Задача 2 подпрограммы 3 муниципальной программы                          Совершенствование и повышение эффективности деятельности администрации Ворошиловского сельского поселения по решению вопросов местного значения и переданных государственных полномочий</t>
  </si>
  <si>
    <t xml:space="preserve">Итого по подпрограмме 3             "Муниципальное управление и формирование муниципальной собственности в Ворошиловском сельском поселении" муниципальной программы </t>
  </si>
  <si>
    <t>Исполнение расходных обязательств по передаче полномочий</t>
  </si>
  <si>
    <t>Обеспечение населения с. Шахово питьевой водой надлежащего качества в достаточном количестве, необходимом для удовлетворения потребностей населения</t>
  </si>
  <si>
    <t>Обеспечение населения с. Шахово, в части подвоза питьевой воды надлежащего качества в достаточном количестве, необходимом для удовлетворения потребностей населения</t>
  </si>
  <si>
    <t>Количество объектов, в отношении которых выполнены работы по установлению территориальной зоны (карты, планы)</t>
  </si>
  <si>
    <t>Количество химических анализов грунта</t>
  </si>
  <si>
    <t>Задача 1 подпрограммы 1 муниципальной программы             Развитие производственной базы, совершенствование условий сбыта сельскохозяйственной продукции  ЛПХ, КФХ в Ворошиловском сельском поселения</t>
  </si>
  <si>
    <t>Уровень реализации мероприятия по ремонту системы водоснабжения</t>
  </si>
  <si>
    <t xml:space="preserve">Уровень реализации мероприятия по завершению выполнения работ по устройству наружных сетей водоснабжения и объектов площадки водопроводных сооружений в рамках проекта жилого квартала малоэтажной застройки в д.Черноморка Полтавского муниципального района Омской области, II очередь строительства (инженерные сети и дороги) </t>
  </si>
  <si>
    <t>Уровень реализации мероприятия по строительству и реконструкции магистральных, поселковых и внутриквартальных водопроводных сетей, водозаборных и очистных сооружений, водозаборных скважин, водонапорных башен, резервуаров, станций водоочистки муниципальной собственности</t>
  </si>
  <si>
    <t>Количество газифицированных объектов бюджетной сферы</t>
  </si>
  <si>
    <t>ед.</t>
  </si>
  <si>
    <t xml:space="preserve">муниципальной программы Ворошиловского сельского поселения </t>
  </si>
  <si>
    <t>Полтавского муниципального района Омской области</t>
  </si>
  <si>
    <t>"Развитие экономического потенциала Ворошиловского сельского поселения</t>
  </si>
  <si>
    <t>Мероприятие 1                                             организация в границах поселения водоснабжения населения, в части подвоза питьевой воды в с. Шахово в количестве, необходимом для удовлетворения потребностей населения</t>
  </si>
  <si>
    <t xml:space="preserve">Мероприятие 2                                                    завершение выполнения работ по устройству наружных сетей водоснабжения и объектов площадки водопроводных сооружений в рамках проекта жилого квартала малоэтажной застройки в д.Черноморка Полтавского муниципального района Омской области, II очередь строительства (инженерные сети и дороги) </t>
  </si>
  <si>
    <t>Мероприятие 3                                            обеспечение населения с. Шахово питьевой водой</t>
  </si>
  <si>
    <t>Мероприятие 4                                   строительство и реконструкция магистральных, поселковых и внутриквартальных водопроводных сетей, водозаборных и очистных сооружений, водозаборных скважин, водонапорных башен, резервуаров, станций водоочистки муниципальной собственности</t>
  </si>
  <si>
    <t>Мероприятие 5                                  ремонт системы водоснабжения Ворошиловского сельского поселения</t>
  </si>
  <si>
    <t>Мероприятие 1                                  газификация объектов бюджетной сферы Ворошиловского сельского поселения</t>
  </si>
  <si>
    <t>Уровень содержание мест накопления твердых коммунальных отходов</t>
  </si>
  <si>
    <t>Мероприятие 2                          озеленение</t>
  </si>
  <si>
    <t>Мероприятие 4                                   прочие мероприятия по благоустройству</t>
  </si>
  <si>
    <t>Мероприятие 5                                   содержание мест накопления твердых коммунальных отходов</t>
  </si>
  <si>
    <t>Мероприятие 2                                 проверка сметной документации</t>
  </si>
  <si>
    <t>Количество проверенной сметной документации</t>
  </si>
  <si>
    <t>м2</t>
  </si>
  <si>
    <t>Мероприятие 4                                 подготовка проектно-сметной документации на объект "Строительство автомобильной дороги в д. Черноморка Полтавского района Омской области"</t>
  </si>
  <si>
    <t>Количество подготовленной проекто-сметной документации</t>
  </si>
  <si>
    <t>Мероприятие 1                             выполнение работ по установлению территориальной зоны (карты, планы)</t>
  </si>
  <si>
    <t>Мероприятие 2                         выполнение химических анализов грунта</t>
  </si>
  <si>
    <t>Мероприятие 3                           оформление технической документации на объекты недвижимого имущества</t>
  </si>
  <si>
    <t>Мероприятие 4                           оформление технических планов и постановка на государственный кадастровый учет газопроводов, в том числе бесхозяйственных в Ворошиловском сельском поселении</t>
  </si>
  <si>
    <t>Мероприятие 5                          кадастровые работы в отношении объектов недвижимости</t>
  </si>
  <si>
    <t>Мероприятие 6                          Подготовка проектов внесения изменений в генеральный план, правила землепользования и застройки Ворошиловского сельского поселения,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</si>
  <si>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>Мероприятие 7                          Разработка технической документации на капитальный ремонт нежилого помещения-здания сельского дома культуры, расположенного по адресу: Омская область Полтавский район, р.п.Полтавка, ул. Победы д. 143</t>
  </si>
  <si>
    <t>Количество разработанной технической документации</t>
  </si>
  <si>
    <t>Мероприятие 8                          Приобретение муниципального имущества</t>
  </si>
  <si>
    <t>Количество приобретенного муниципального имущества</t>
  </si>
  <si>
    <t>Мероприятие 10                         Проведение строительно-технической экспертизы</t>
  </si>
  <si>
    <t>Количество проверенной строительно-технической экспертизы</t>
  </si>
  <si>
    <t>Основное мероприятие 1             Повышение эффективности деятельности Администрации Ворошиловского сельского поселения</t>
  </si>
  <si>
    <t>Мероприятие 1                         Содержание муниципального имущества</t>
  </si>
  <si>
    <t>Мероприятие 2                         Проведение выборов</t>
  </si>
  <si>
    <t>Мероприятие 3                         Резервный фонд Администрации Ворошиловского сельского поселения</t>
  </si>
  <si>
    <t>Мероприятие 6                                  Иные межбюджетные трансферты из бюджета поселения бюджету муниципального района в соответствии с заключенными соглашениями на юридическое обеспечение деятельности по владению, пользованию и распоряжению имуществом, находящимся в муниципальной собственности поселения</t>
  </si>
  <si>
    <t>Мероприятие 7                                  Иные межбюджетные трансферты из бюджета поселения бюджету муниципального района в соответствии с заключенными соглашениями на техническое сопровождение деятельности по распоряжению имуществом, находящимся в муниципальной собственности поселения</t>
  </si>
  <si>
    <t>Мероприятие 8                                  Иные межбюджетные трансферты из бюджета поселения бюджету муниципального района в соответствии с заключенными соглашениями по утверждению и исполнению бюджета поселения</t>
  </si>
  <si>
    <t>Мероприятие 10                                 Иные межбюджетные трансферты из бюджета поселения бюджету муниципального района в соответствии с заключенными соглашениями в части осуществления внутреннего муниципального финансового контроля</t>
  </si>
  <si>
    <t>Мероприятие 13                                Обеспечение проживающих в поселениях малоимущих граждан жилыми помещениями</t>
  </si>
  <si>
    <t>Мероприятие 14                                Хранение архивных фондов поселения</t>
  </si>
  <si>
    <t>Мероприятие 16                                 Организация в границах поселения газоснабжения населения, в части владения, пользование и распоряжения имуществом необходимым для осуществления данных полномочий</t>
  </si>
  <si>
    <t>Мероприятие 4                         Руководство и управление в сфере установленных функций органов местного самоуправления Ворошиловского сельского поселения</t>
  </si>
  <si>
    <t>Мероприятие 5                         Осуществление первичного воинского учета на территориях, где отсутствуют военные комиссариаты</t>
  </si>
  <si>
    <t>Мероприятие 11                                 На организацию в границах поселения водоснабжения населения, в части владения, распоряжения имуществом необходимым для осуществления данных полномочий</t>
  </si>
  <si>
    <t xml:space="preserve">Мероприятие 17                                 Поощрение поселения за лучшее новогоднее оформление территории </t>
  </si>
  <si>
    <t>Мероприятие 5</t>
  </si>
  <si>
    <t>Ремонт автомобильной дороги в пос. Бельдеж № 3 (ул. Краснодарская (1 этап))</t>
  </si>
  <si>
    <t xml:space="preserve">Мероприятие 6                                   </t>
  </si>
  <si>
    <t>Ремонт автомобильной дороги в пос. Бельдеж № 3 ул. Краснодарская от дома № 54 до дома № 46, Полтавского р-на, Омской области (1 этап)</t>
  </si>
  <si>
    <t>Мероприятие 7</t>
  </si>
  <si>
    <t>Строительство автомобильных дорог в д. Черноморка Полтавского муниципального района Омской области</t>
  </si>
  <si>
    <t>Площадь отремонтированного сооружения дорожного транспорта</t>
  </si>
  <si>
    <t>пог.м</t>
  </si>
  <si>
    <t>Количество подготовленных проектов</t>
  </si>
  <si>
    <t>Мероприятие 8</t>
  </si>
  <si>
    <t>тыс. м2</t>
  </si>
  <si>
    <t>Доля расходов на озеленение территории к общему объему расходов по благоустройству</t>
  </si>
  <si>
    <t>Доля затрат на содержание муниципального имущества в общем объеме расходов бюджета</t>
  </si>
  <si>
    <t>Количество проведенных выборов</t>
  </si>
  <si>
    <t>Доля резервного фонда в общем объеме расходов бюджета</t>
  </si>
  <si>
    <t>Отношение доли расходов на содержание органов исполнительной власти к нормативу формирования расходов</t>
  </si>
  <si>
    <t>Количество граждан, призванных на службу в ряды РА</t>
  </si>
  <si>
    <t>чел.</t>
  </si>
  <si>
    <t>Количество соглашений по передаче полномочий</t>
  </si>
  <si>
    <t>Единиц</t>
  </si>
  <si>
    <t>Количество приобретенных новогодних украшений</t>
  </si>
  <si>
    <t>Ед.</t>
  </si>
  <si>
    <t>Мероприятие 1                                            предоставление субсидий гражданам, ведущим личное подсобное хозяйство, на возмещение части затрат по производству молока Ворошиловского сельского поселения</t>
  </si>
  <si>
    <t xml:space="preserve">Мероприятие 7                                  Обустройство площадок сбора твердых коммунальных отходов </t>
  </si>
  <si>
    <t>Количество обустроенных площадок накопления твердых коммунальных отходов для контейнеров Ворошиловского сельского поселения</t>
  </si>
  <si>
    <t>Количество площадок накопления твердых коммунальных отходов для контейнеров Ворошиловского сельского поселения</t>
  </si>
  <si>
    <t>Мероприятие 6                                   содержание площадки накопления твердых коммунальных отходов для контейнеров Ворошиловского сельского поселения</t>
  </si>
  <si>
    <t>Мероприятие 6                                  Организация в границах поселения водоснабжения населения (обеспечение населения питьевой водой)</t>
  </si>
  <si>
    <t>Обеспечение населения питьевой водой надлежащего качества в достаточном количестве, необходимом для удовлетворения потребностей населения</t>
  </si>
  <si>
    <t xml:space="preserve">Уровень содержания и ремонт дорог </t>
  </si>
  <si>
    <t>Ремонт автомобильной дороги, расположенной по адресу: Омская область, Полтавский район, п.Бельдеж №3 по ул.Краснодарская от дома №46 до дома №26</t>
  </si>
  <si>
    <t>Количество договоров на выполнение кадастровых работ, оказание услуг в отношении объектов недвижимости</t>
  </si>
  <si>
    <t>Объем исполненных расходных обязательств, направленных на оплату серветута в отношении земельного участка</t>
  </si>
  <si>
    <t>Количество договоров на оказание услуг, выполнение работ по прочим мероприятиям по благоустройству</t>
  </si>
  <si>
    <t>Объем исполненных расходных обязательств, направляемых на реализацию мероприятий в сфере ЛПХ</t>
  </si>
  <si>
    <t>Мероприятие 18                                 Уплата процентов за пользование бюджетным кредитом</t>
  </si>
  <si>
    <t>Размер процента за пользование бюджетным кредитом</t>
  </si>
  <si>
    <t>Мероприятие 3 содержание мест захоронения, ремонт кладбищ</t>
  </si>
  <si>
    <t>Количество договоров на оказание услуг, выполнение работ по содержанию мест захоронения</t>
  </si>
  <si>
    <t>Количество договоров на оформление технической документации на объекты недвижимого имущества</t>
  </si>
  <si>
    <t>Мероприятие 9 Оплата сервитута в отношении земельного участка</t>
  </si>
  <si>
    <t>Мероприятие 11                                     Принятие решений и проведение на территории поселения мероприятий по выявлению правообладателей ранее учтенных объектов недвижимости, направление сведений о правообладателях данных объектов недвижимости для внесения в Единый государственный реестр недвижимости</t>
  </si>
  <si>
    <t>Мероприятие 19                                Проверка достоверности определения сметной стоимости по объекту капитального строительства «Капитальный ремонт нежилого помещения – здания сельского дома культуры, расположенного по адресу: Омская область, Полтавский район, р.п. Полтавка, ул. Победы д. 143»</t>
  </si>
  <si>
    <t>Количество договоров на оказание услуг по проверке достоверности определения сметной стоимости</t>
  </si>
  <si>
    <t>Мероприятие 12                                                      На организацию в границах поселения теплоснабжения населения, в части владения, распоряжения имуществом необходимым для осуществления данных полномочий</t>
  </si>
  <si>
    <t>Мероприятие 15                                             На утверждение генеральных планов поселений, правил землепользования и застройки, утверждение подготовленной на основе генеральных планов поселения документации по планировке  территории, утверждение местных нормативов градостроительного проектирования поселений</t>
  </si>
  <si>
    <t xml:space="preserve">Задача 4 муниципальной программы: </t>
  </si>
  <si>
    <t>Обеспечение рационального использования энергетических ресурсов за счет реализации мероприятий по энергосбережению и повышению энергетической эффективности</t>
  </si>
  <si>
    <t>Задача 1 подпрограммы 4 муниципальной программы:</t>
  </si>
  <si>
    <t>1. Налоговых и неналоговых доходов, поступлений нецелевого характера из вышестоящего бюджета</t>
  </si>
  <si>
    <t>2. Поступлений целевого характера из вышестоящего бюджета</t>
  </si>
  <si>
    <t>Основное мероприятие:</t>
  </si>
  <si>
    <t>Мероприятие 1:</t>
  </si>
  <si>
    <t xml:space="preserve">Мероприятия по повышению эффективности системы теплоснабжения </t>
  </si>
  <si>
    <t>Мероприятие 2:</t>
  </si>
  <si>
    <t xml:space="preserve">Мероприятия по повышению эффективности системы электроснабжения </t>
  </si>
  <si>
    <t>Мероприятия 3:</t>
  </si>
  <si>
    <t>единиц</t>
  </si>
  <si>
    <t>Итого по подпрограмме 4 "Энергосбережение и повышение энергетической эффективности потребления ресурсов Администрации Ворошиловского сельского поселения Полтавского муниципального района Омской области"</t>
  </si>
  <si>
    <t>Выполнение мероприятий для снижения потребления энергетических ресурсов и снижение финансовой нагрузки на бюджет</t>
  </si>
  <si>
    <t>Реализация организационных мероприятий по энергосбережению, теплоснабжению, повышению энергетической эффективности и эффективности системы теплоснабжения</t>
  </si>
  <si>
    <t>Выявление бесхозяйных объектов недвижимого имущества, используемых для передачи энергетических ресурсов</t>
  </si>
  <si>
    <t>Мероприятия 4:</t>
  </si>
  <si>
    <t>Организация управления бесхозяйными объектами недвижимого имущества, используемыми для передачи энергетических ресурсов</t>
  </si>
  <si>
    <t>Количество выявленных бесхозяйных объектов недвижимого имущества</t>
  </si>
  <si>
    <t>Цель подпрограммы 1 "Обеспечение рационального использования энергетических ресурсов за счет реализации мероприятий по энергосбережению и повышению энергетической эффективности" муниципальной программы:</t>
  </si>
  <si>
    <t>Доля средств, выделенных из местного бюджета, на мероприятия по повышению эффективности системы теплоснабжения</t>
  </si>
  <si>
    <t>Доля средств, выделенных из местного бюджета, на мероприятия по повышению эффективности системы электроснабжения</t>
  </si>
  <si>
    <t>Количество бесхозяйных объектов недвижимого имущества</t>
  </si>
  <si>
    <t>Мероприятие 8                              Мероприятия по борьбе с наркосодержащими растениями</t>
  </si>
  <si>
    <t>Мероприятие 9                                  Иные межбюджетные трансферты из бюджета поселения бюджету муниципального района в соответствии с заключенными соглашениями в части осуществления внешнего муниципального финансового контроля</t>
  </si>
  <si>
    <t>Количество часов,предоставления услуг</t>
  </si>
  <si>
    <t>Мероприятие 12 Оформление технических планов в отношении безхозяйных сетей жилищно-коммунального хозяйства</t>
  </si>
  <si>
    <t>Количество договоров на оформление технических планов в отношении безхозяйных сетей</t>
  </si>
  <si>
    <t>Мероприятие 9 Реализация инициативного проекта "Строительство детской игровой площадки в п.Бельдеж №3"</t>
  </si>
  <si>
    <t>Количество договоров на оказание услуг, выполнение работ по реализации проекта</t>
  </si>
</sst>
</file>

<file path=xl/styles.xml><?xml version="1.0" encoding="utf-8"?>
<styleSheet xmlns="http://schemas.openxmlformats.org/spreadsheetml/2006/main">
  <fonts count="15">
    <font>
      <sz val="10"/>
      <name val="Arial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56">
    <xf numFmtId="0" fontId="0" fillId="0" borderId="0" xfId="0"/>
    <xf numFmtId="0" fontId="2" fillId="0" borderId="0" xfId="0" applyFont="1"/>
    <xf numFmtId="0" fontId="1" fillId="0" borderId="0" xfId="0" applyFont="1" applyAlignment="1">
      <alignment wrapText="1"/>
    </xf>
    <xf numFmtId="0" fontId="2" fillId="0" borderId="0" xfId="0" applyFont="1" applyAlignment="1">
      <alignment horizontal="justify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vertic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2" fillId="2" borderId="0" xfId="0" applyFont="1" applyFill="1"/>
    <xf numFmtId="2" fontId="3" fillId="2" borderId="1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10" fillId="2" borderId="1" xfId="0" applyFont="1" applyFill="1" applyBorder="1" applyAlignment="1">
      <alignment horizontal="left" vertical="top" wrapText="1"/>
    </xf>
    <xf numFmtId="2" fontId="10" fillId="2" borderId="1" xfId="0" applyNumberFormat="1" applyFont="1" applyFill="1" applyBorder="1" applyAlignment="1">
      <alignment horizontal="center" vertical="center" wrapText="1"/>
    </xf>
    <xf numFmtId="0" fontId="11" fillId="2" borderId="0" xfId="0" applyFont="1" applyFill="1"/>
    <xf numFmtId="0" fontId="5" fillId="2" borderId="1" xfId="0" applyFont="1" applyFill="1" applyBorder="1" applyAlignment="1">
      <alignment horizontal="left" vertical="top" wrapText="1"/>
    </xf>
    <xf numFmtId="2" fontId="5" fillId="2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/>
    <xf numFmtId="0" fontId="7" fillId="2" borderId="0" xfId="0" applyFont="1" applyFill="1"/>
    <xf numFmtId="0" fontId="7" fillId="2" borderId="1" xfId="0" applyFont="1" applyFill="1" applyBorder="1" applyAlignment="1">
      <alignment horizontal="center" vertical="top" wrapText="1"/>
    </xf>
    <xf numFmtId="0" fontId="8" fillId="2" borderId="0" xfId="0" applyFont="1" applyFill="1" applyAlignment="1">
      <alignment wrapText="1"/>
    </xf>
    <xf numFmtId="0" fontId="9" fillId="2" borderId="0" xfId="0" applyFont="1" applyFill="1"/>
    <xf numFmtId="0" fontId="3" fillId="2" borderId="0" xfId="0" applyFont="1" applyFill="1" applyAlignment="1">
      <alignment horizontal="center"/>
    </xf>
    <xf numFmtId="0" fontId="1" fillId="2" borderId="0" xfId="0" applyFont="1" applyFill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left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top" wrapText="1"/>
    </xf>
    <xf numFmtId="2" fontId="1" fillId="0" borderId="0" xfId="0" applyNumberFormat="1" applyFont="1" applyAlignment="1">
      <alignment wrapText="1"/>
    </xf>
    <xf numFmtId="0" fontId="1" fillId="0" borderId="0" xfId="0" applyFont="1"/>
    <xf numFmtId="0" fontId="3" fillId="0" borderId="10" xfId="0" applyFont="1" applyBorder="1" applyAlignment="1">
      <alignment vertical="top" wrapText="1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3" fillId="0" borderId="0" xfId="0" applyFont="1" applyBorder="1" applyAlignment="1">
      <alignment vertical="top" wrapText="1"/>
    </xf>
    <xf numFmtId="0" fontId="13" fillId="0" borderId="0" xfId="0" applyFont="1"/>
    <xf numFmtId="0" fontId="14" fillId="0" borderId="0" xfId="0" applyFont="1"/>
    <xf numFmtId="0" fontId="5" fillId="0" borderId="1" xfId="0" applyFont="1" applyBorder="1"/>
    <xf numFmtId="0" fontId="5" fillId="0" borderId="14" xfId="0" applyFont="1" applyBorder="1" applyAlignment="1">
      <alignment vertical="top" wrapText="1"/>
    </xf>
    <xf numFmtId="0" fontId="5" fillId="0" borderId="12" xfId="0" applyFont="1" applyBorder="1" applyAlignment="1">
      <alignment vertical="top" wrapText="1"/>
    </xf>
    <xf numFmtId="4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vertical="top" wrapText="1"/>
    </xf>
    <xf numFmtId="0" fontId="3" fillId="0" borderId="10" xfId="0" applyFont="1" applyBorder="1"/>
    <xf numFmtId="0" fontId="12" fillId="0" borderId="12" xfId="0" applyFont="1" applyBorder="1" applyAlignment="1">
      <alignment vertical="top" wrapText="1"/>
    </xf>
    <xf numFmtId="0" fontId="12" fillId="0" borderId="7" xfId="0" applyFont="1" applyBorder="1"/>
    <xf numFmtId="0" fontId="3" fillId="0" borderId="10" xfId="0" applyFont="1" applyBorder="1" applyAlignment="1">
      <alignment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top" wrapText="1"/>
    </xf>
    <xf numFmtId="0" fontId="10" fillId="2" borderId="3" xfId="0" applyFont="1" applyFill="1" applyBorder="1" applyAlignment="1">
      <alignment horizontal="center" vertical="top" wrapText="1"/>
    </xf>
    <xf numFmtId="0" fontId="10" fillId="2" borderId="4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0" fillId="0" borderId="4" xfId="0" applyBorder="1"/>
    <xf numFmtId="0" fontId="3" fillId="2" borderId="1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0" xfId="0" applyFont="1" applyAlignment="1">
      <alignment horizontal="right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12" fillId="0" borderId="14" xfId="0" applyFont="1" applyBorder="1" applyAlignment="1">
      <alignment vertical="top" wrapText="1"/>
    </xf>
    <xf numFmtId="0" fontId="12" fillId="0" borderId="0" xfId="0" applyFont="1" applyBorder="1" applyAlignment="1">
      <alignment vertical="top" wrapText="1"/>
    </xf>
    <xf numFmtId="0" fontId="12" fillId="0" borderId="7" xfId="0" applyFont="1" applyBorder="1" applyAlignment="1">
      <alignment vertical="top" wrapText="1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/>
    </xf>
    <xf numFmtId="0" fontId="3" fillId="0" borderId="0" xfId="0" applyFont="1" applyAlignment="1">
      <alignment vertical="top" wrapText="1"/>
    </xf>
    <xf numFmtId="0" fontId="5" fillId="0" borderId="1" xfId="0" applyFont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left" vertical="top" wrapText="1"/>
    </xf>
    <xf numFmtId="0" fontId="5" fillId="0" borderId="15" xfId="0" applyFont="1" applyBorder="1" applyAlignment="1">
      <alignment horizontal="left" vertical="top" wrapText="1"/>
    </xf>
    <xf numFmtId="0" fontId="5" fillId="0" borderId="13" xfId="0" applyFont="1" applyBorder="1" applyAlignment="1">
      <alignment horizontal="left" vertical="top" wrapText="1"/>
    </xf>
    <xf numFmtId="0" fontId="3" fillId="2" borderId="0" xfId="0" applyFont="1" applyFill="1"/>
    <xf numFmtId="0" fontId="3" fillId="2" borderId="8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274"/>
  <sheetViews>
    <sheetView tabSelected="1" zoomScale="65" zoomScaleNormal="65" workbookViewId="0">
      <selection activeCell="AB15" sqref="AB15"/>
    </sheetView>
  </sheetViews>
  <sheetFormatPr defaultColWidth="9.140625" defaultRowHeight="18.75"/>
  <cols>
    <col min="1" max="1" width="5.140625" style="1" customWidth="1"/>
    <col min="2" max="2" width="39" style="1" customWidth="1"/>
    <col min="3" max="3" width="7" style="1" customWidth="1"/>
    <col min="4" max="4" width="7.42578125" style="1" customWidth="1"/>
    <col min="5" max="5" width="20.140625" style="1" customWidth="1"/>
    <col min="6" max="6" width="34.5703125" style="1" customWidth="1"/>
    <col min="7" max="7" width="15.28515625" style="1" customWidth="1"/>
    <col min="8" max="8" width="15" style="1" customWidth="1"/>
    <col min="9" max="9" width="14.28515625" style="1" customWidth="1"/>
    <col min="10" max="10" width="15" style="14" customWidth="1"/>
    <col min="11" max="11" width="15.7109375" style="27" customWidth="1"/>
    <col min="12" max="12" width="15" style="27" customWidth="1"/>
    <col min="13" max="13" width="15.7109375" style="27" customWidth="1"/>
    <col min="14" max="14" width="25.140625" style="1" customWidth="1"/>
    <col min="15" max="15" width="12.28515625" style="1" customWidth="1"/>
    <col min="16" max="16" width="7.7109375" style="1" customWidth="1"/>
    <col min="17" max="17" width="7.28515625" style="1" customWidth="1"/>
    <col min="18" max="18" width="7.28515625" style="14" customWidth="1"/>
    <col min="19" max="19" width="7.7109375" style="1" customWidth="1"/>
    <col min="20" max="20" width="7.28515625" style="1" customWidth="1"/>
    <col min="21" max="21" width="7.7109375" style="1" customWidth="1"/>
    <col min="22" max="22" width="7.7109375" style="14" customWidth="1"/>
    <col min="23" max="16384" width="9.140625" style="1"/>
  </cols>
  <sheetData>
    <row r="1" spans="1:22" s="10" customFormat="1" ht="15.75">
      <c r="J1" s="154"/>
      <c r="K1" s="24"/>
      <c r="L1" s="24"/>
      <c r="M1" s="24"/>
      <c r="Q1" s="118" t="s">
        <v>16</v>
      </c>
      <c r="R1" s="118"/>
      <c r="S1" s="118"/>
      <c r="T1" s="118"/>
      <c r="U1" s="118"/>
      <c r="V1" s="118"/>
    </row>
    <row r="2" spans="1:22" s="10" customFormat="1" ht="15.75">
      <c r="J2" s="154"/>
      <c r="K2" s="24"/>
      <c r="L2" s="24"/>
      <c r="M2" s="24"/>
      <c r="N2" s="118" t="s">
        <v>22</v>
      </c>
      <c r="O2" s="118"/>
      <c r="P2" s="118"/>
      <c r="Q2" s="118"/>
      <c r="R2" s="118"/>
      <c r="S2" s="118"/>
      <c r="T2" s="118"/>
      <c r="U2" s="118"/>
      <c r="V2" s="118"/>
    </row>
    <row r="3" spans="1:22" s="10" customFormat="1" ht="15.75">
      <c r="J3" s="154"/>
      <c r="K3" s="24"/>
      <c r="L3" s="24"/>
      <c r="M3" s="24"/>
      <c r="N3" s="118" t="s">
        <v>73</v>
      </c>
      <c r="O3" s="118"/>
      <c r="P3" s="118"/>
      <c r="Q3" s="118"/>
      <c r="R3" s="118"/>
      <c r="S3" s="118"/>
      <c r="T3" s="118"/>
      <c r="U3" s="118"/>
      <c r="V3" s="118"/>
    </row>
    <row r="4" spans="1:22" s="10" customFormat="1" ht="15.75">
      <c r="J4" s="154"/>
      <c r="K4" s="24"/>
      <c r="L4" s="24"/>
      <c r="M4" s="24"/>
      <c r="N4" s="118" t="s">
        <v>74</v>
      </c>
      <c r="O4" s="118"/>
      <c r="P4" s="118"/>
      <c r="Q4" s="118"/>
      <c r="R4" s="118"/>
      <c r="S4" s="118"/>
      <c r="T4" s="118"/>
      <c r="U4" s="118"/>
      <c r="V4" s="118"/>
    </row>
    <row r="5" spans="1:22" s="10" customFormat="1" ht="15.75">
      <c r="J5" s="154"/>
      <c r="K5" s="24"/>
      <c r="L5" s="24"/>
      <c r="M5" s="24"/>
      <c r="N5" s="118" t="s">
        <v>23</v>
      </c>
      <c r="O5" s="118"/>
      <c r="P5" s="118"/>
      <c r="Q5" s="118"/>
      <c r="R5" s="118"/>
      <c r="S5" s="118"/>
      <c r="T5" s="118"/>
      <c r="U5" s="118"/>
      <c r="V5" s="118"/>
    </row>
    <row r="6" spans="1:22" s="10" customFormat="1" ht="15.75">
      <c r="J6" s="154"/>
      <c r="K6" s="24"/>
      <c r="L6" s="24"/>
      <c r="M6" s="24"/>
      <c r="Q6" s="11"/>
      <c r="R6" s="28"/>
      <c r="S6" s="11"/>
      <c r="T6" s="11"/>
      <c r="U6" s="11"/>
      <c r="V6" s="28"/>
    </row>
    <row r="7" spans="1:22" s="10" customFormat="1">
      <c r="A7" s="115" t="s">
        <v>15</v>
      </c>
      <c r="B7" s="115"/>
      <c r="C7" s="115"/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115"/>
      <c r="O7" s="115"/>
      <c r="P7" s="115"/>
      <c r="Q7" s="115"/>
      <c r="R7" s="115"/>
      <c r="S7" s="115"/>
      <c r="T7" s="115"/>
      <c r="U7" s="115"/>
      <c r="V7" s="115"/>
    </row>
    <row r="8" spans="1:22" s="10" customFormat="1">
      <c r="A8" s="115" t="s">
        <v>72</v>
      </c>
      <c r="B8" s="115"/>
      <c r="C8" s="115"/>
      <c r="D8" s="115"/>
      <c r="E8" s="115"/>
      <c r="F8" s="115"/>
      <c r="G8" s="115"/>
      <c r="H8" s="115"/>
      <c r="I8" s="115"/>
      <c r="J8" s="115"/>
      <c r="K8" s="115"/>
      <c r="L8" s="115"/>
      <c r="M8" s="115"/>
      <c r="N8" s="115"/>
      <c r="O8" s="115"/>
      <c r="P8" s="115"/>
      <c r="Q8" s="115"/>
      <c r="R8" s="115"/>
      <c r="S8" s="115"/>
      <c r="T8" s="115"/>
      <c r="U8" s="115"/>
      <c r="V8" s="115"/>
    </row>
    <row r="9" spans="1:22">
      <c r="A9" s="115" t="s">
        <v>24</v>
      </c>
      <c r="B9" s="115"/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5"/>
      <c r="O9" s="115"/>
      <c r="P9" s="115"/>
      <c r="Q9" s="115"/>
      <c r="R9" s="115"/>
      <c r="S9" s="115"/>
      <c r="T9" s="115"/>
      <c r="U9" s="115"/>
      <c r="V9" s="115"/>
    </row>
    <row r="10" spans="1:22">
      <c r="A10" s="116"/>
      <c r="B10" s="116"/>
      <c r="C10" s="116"/>
      <c r="D10" s="116"/>
      <c r="E10" s="116"/>
      <c r="F10" s="116"/>
      <c r="G10" s="116"/>
      <c r="H10" s="116"/>
      <c r="I10" s="116"/>
      <c r="J10" s="116"/>
      <c r="K10" s="116"/>
      <c r="L10" s="116"/>
      <c r="M10" s="117"/>
      <c r="N10" s="117"/>
      <c r="O10" s="117"/>
      <c r="P10" s="117"/>
      <c r="Q10" s="117"/>
      <c r="R10" s="117"/>
      <c r="S10" s="117"/>
      <c r="T10" s="117"/>
      <c r="U10" s="117"/>
      <c r="V10" s="117"/>
    </row>
    <row r="11" spans="1:22" s="6" customFormat="1" ht="15.75" customHeight="1">
      <c r="A11" s="73" t="s">
        <v>0</v>
      </c>
      <c r="B11" s="73" t="s">
        <v>3</v>
      </c>
      <c r="C11" s="119" t="s">
        <v>25</v>
      </c>
      <c r="D11" s="126"/>
      <c r="E11" s="109" t="s">
        <v>26</v>
      </c>
      <c r="F11" s="119" t="s">
        <v>4</v>
      </c>
      <c r="G11" s="120"/>
      <c r="H11" s="120"/>
      <c r="I11" s="120"/>
      <c r="J11" s="120"/>
      <c r="K11" s="120"/>
      <c r="L11" s="120"/>
      <c r="M11" s="155"/>
      <c r="N11" s="73" t="s">
        <v>5</v>
      </c>
      <c r="O11" s="73"/>
      <c r="P11" s="73"/>
      <c r="Q11" s="73"/>
      <c r="R11" s="73"/>
      <c r="S11" s="73"/>
      <c r="T11" s="73"/>
      <c r="U11" s="73"/>
      <c r="V11" s="73"/>
    </row>
    <row r="12" spans="1:22" s="6" customFormat="1" ht="15.6" customHeight="1">
      <c r="A12" s="73"/>
      <c r="B12" s="73"/>
      <c r="C12" s="73" t="s">
        <v>6</v>
      </c>
      <c r="D12" s="73" t="s">
        <v>7</v>
      </c>
      <c r="E12" s="110"/>
      <c r="F12" s="73" t="s">
        <v>8</v>
      </c>
      <c r="G12" s="119" t="s">
        <v>58</v>
      </c>
      <c r="H12" s="120"/>
      <c r="I12" s="120"/>
      <c r="J12" s="120"/>
      <c r="K12" s="120"/>
      <c r="L12" s="120"/>
      <c r="M12" s="155"/>
      <c r="N12" s="73"/>
      <c r="O12" s="73"/>
      <c r="P12" s="73"/>
      <c r="Q12" s="73"/>
      <c r="R12" s="73"/>
      <c r="S12" s="73"/>
      <c r="T12" s="73"/>
      <c r="U12" s="73"/>
      <c r="V12" s="73"/>
    </row>
    <row r="13" spans="1:22" s="6" customFormat="1" ht="17.25" customHeight="1">
      <c r="A13" s="73"/>
      <c r="B13" s="73"/>
      <c r="C13" s="73"/>
      <c r="D13" s="73"/>
      <c r="E13" s="110"/>
      <c r="F13" s="73"/>
      <c r="G13" s="114" t="s">
        <v>9</v>
      </c>
      <c r="H13" s="73"/>
      <c r="I13" s="73"/>
      <c r="J13" s="73"/>
      <c r="K13" s="73"/>
      <c r="L13" s="73"/>
      <c r="M13" s="63"/>
      <c r="N13" s="73" t="s">
        <v>10</v>
      </c>
      <c r="O13" s="73" t="s">
        <v>2</v>
      </c>
      <c r="P13" s="114" t="s">
        <v>1</v>
      </c>
      <c r="Q13" s="114"/>
      <c r="R13" s="114"/>
      <c r="S13" s="114"/>
      <c r="T13" s="114"/>
      <c r="U13" s="114"/>
      <c r="V13" s="114"/>
    </row>
    <row r="14" spans="1:22" s="6" customFormat="1" ht="35.450000000000003" customHeight="1">
      <c r="A14" s="73"/>
      <c r="B14" s="73"/>
      <c r="C14" s="73"/>
      <c r="D14" s="73"/>
      <c r="E14" s="110"/>
      <c r="F14" s="73"/>
      <c r="G14" s="114"/>
      <c r="H14" s="86">
        <v>2021</v>
      </c>
      <c r="I14" s="86">
        <v>2022</v>
      </c>
      <c r="J14" s="70">
        <v>2023</v>
      </c>
      <c r="K14" s="89">
        <v>2024</v>
      </c>
      <c r="L14" s="89">
        <v>2025</v>
      </c>
      <c r="M14" s="89">
        <v>2026</v>
      </c>
      <c r="N14" s="73"/>
      <c r="O14" s="73"/>
      <c r="P14" s="7" t="s">
        <v>9</v>
      </c>
      <c r="Q14" s="73" t="s">
        <v>11</v>
      </c>
      <c r="R14" s="73"/>
      <c r="S14" s="73"/>
      <c r="T14" s="73"/>
      <c r="U14" s="73"/>
      <c r="V14" s="73"/>
    </row>
    <row r="15" spans="1:22" s="6" customFormat="1" ht="82.5" customHeight="1">
      <c r="A15" s="73"/>
      <c r="B15" s="73"/>
      <c r="C15" s="73"/>
      <c r="D15" s="73"/>
      <c r="E15" s="111"/>
      <c r="F15" s="73"/>
      <c r="G15" s="114"/>
      <c r="H15" s="88"/>
      <c r="I15" s="88"/>
      <c r="J15" s="72"/>
      <c r="K15" s="90"/>
      <c r="L15" s="90"/>
      <c r="M15" s="90"/>
      <c r="N15" s="73"/>
      <c r="O15" s="73"/>
      <c r="P15" s="9" t="s">
        <v>9</v>
      </c>
      <c r="Q15" s="5">
        <v>2021</v>
      </c>
      <c r="R15" s="30">
        <v>2022</v>
      </c>
      <c r="S15" s="39">
        <v>2023</v>
      </c>
      <c r="T15" s="40">
        <v>2024</v>
      </c>
      <c r="U15" s="42">
        <v>2025</v>
      </c>
      <c r="V15" s="41">
        <v>2026</v>
      </c>
    </row>
    <row r="16" spans="1:22" s="10" customFormat="1" ht="15.75">
      <c r="A16" s="4">
        <v>1</v>
      </c>
      <c r="B16" s="4">
        <v>2</v>
      </c>
      <c r="C16" s="4">
        <v>3</v>
      </c>
      <c r="D16" s="4">
        <v>4</v>
      </c>
      <c r="E16" s="4">
        <v>5</v>
      </c>
      <c r="F16" s="4">
        <v>6</v>
      </c>
      <c r="G16" s="4">
        <v>7</v>
      </c>
      <c r="H16" s="4">
        <v>11</v>
      </c>
      <c r="I16" s="4">
        <v>12</v>
      </c>
      <c r="J16" s="66">
        <v>13</v>
      </c>
      <c r="K16" s="25">
        <v>13</v>
      </c>
      <c r="L16" s="25">
        <v>13</v>
      </c>
      <c r="M16" s="25">
        <v>13</v>
      </c>
      <c r="N16" s="17">
        <v>14</v>
      </c>
      <c r="O16" s="17">
        <v>15</v>
      </c>
      <c r="P16" s="17">
        <v>16</v>
      </c>
      <c r="Q16" s="17">
        <v>17</v>
      </c>
      <c r="R16" s="25">
        <v>18</v>
      </c>
      <c r="S16" s="4">
        <v>19</v>
      </c>
      <c r="T16" s="4">
        <v>20</v>
      </c>
      <c r="U16" s="4">
        <v>21</v>
      </c>
      <c r="V16" s="25">
        <v>22</v>
      </c>
    </row>
    <row r="17" spans="1:22" ht="35.450000000000003" customHeight="1">
      <c r="A17" s="112" t="s">
        <v>27</v>
      </c>
      <c r="B17" s="113"/>
      <c r="C17" s="73" t="s">
        <v>33</v>
      </c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73"/>
      <c r="O17" s="73"/>
      <c r="P17" s="73"/>
      <c r="Q17" s="73"/>
      <c r="R17" s="73"/>
      <c r="S17" s="73"/>
      <c r="T17" s="73"/>
      <c r="U17" s="73"/>
      <c r="V17" s="73"/>
    </row>
    <row r="18" spans="1:22" ht="18" customHeight="1">
      <c r="A18" s="105" t="s">
        <v>35</v>
      </c>
      <c r="B18" s="105"/>
      <c r="C18" s="73" t="s">
        <v>31</v>
      </c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73"/>
      <c r="R18" s="73"/>
      <c r="S18" s="73"/>
      <c r="T18" s="73"/>
      <c r="U18" s="73"/>
      <c r="V18" s="73"/>
    </row>
    <row r="19" spans="1:22" ht="70.150000000000006" customHeight="1">
      <c r="A19" s="105" t="s">
        <v>47</v>
      </c>
      <c r="B19" s="105"/>
      <c r="C19" s="73" t="s">
        <v>32</v>
      </c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  <c r="O19" s="73"/>
      <c r="P19" s="73"/>
      <c r="Q19" s="73"/>
      <c r="R19" s="73"/>
      <c r="S19" s="73"/>
      <c r="T19" s="73"/>
      <c r="U19" s="73"/>
      <c r="V19" s="73"/>
    </row>
    <row r="20" spans="1:22" s="14" customFormat="1" ht="18.75" customHeight="1">
      <c r="A20" s="82"/>
      <c r="B20" s="67" t="s">
        <v>66</v>
      </c>
      <c r="C20" s="76">
        <v>2021</v>
      </c>
      <c r="D20" s="70">
        <v>2026</v>
      </c>
      <c r="E20" s="76" t="s">
        <v>18</v>
      </c>
      <c r="F20" s="13" t="s">
        <v>13</v>
      </c>
      <c r="G20" s="15">
        <f>SUM(H20:M20)</f>
        <v>219528.4</v>
      </c>
      <c r="H20" s="15">
        <f t="shared" ref="H20:K25" si="0">H23</f>
        <v>219528.4</v>
      </c>
      <c r="I20" s="15">
        <f t="shared" si="0"/>
        <v>0</v>
      </c>
      <c r="J20" s="15">
        <f t="shared" si="0"/>
        <v>0</v>
      </c>
      <c r="K20" s="16">
        <f t="shared" si="0"/>
        <v>0</v>
      </c>
      <c r="L20" s="16">
        <f t="shared" ref="L20:M25" si="1">L23</f>
        <v>0</v>
      </c>
      <c r="M20" s="16">
        <f t="shared" si="1"/>
        <v>0</v>
      </c>
      <c r="N20" s="70" t="s">
        <v>12</v>
      </c>
      <c r="O20" s="70" t="s">
        <v>12</v>
      </c>
      <c r="P20" s="70" t="s">
        <v>12</v>
      </c>
      <c r="Q20" s="70" t="s">
        <v>12</v>
      </c>
      <c r="R20" s="70" t="s">
        <v>21</v>
      </c>
      <c r="S20" s="70" t="s">
        <v>12</v>
      </c>
      <c r="T20" s="70" t="s">
        <v>12</v>
      </c>
      <c r="U20" s="70" t="s">
        <v>12</v>
      </c>
      <c r="V20" s="70" t="s">
        <v>21</v>
      </c>
    </row>
    <row r="21" spans="1:22" s="14" customFormat="1" ht="48" customHeight="1">
      <c r="A21" s="83"/>
      <c r="B21" s="68"/>
      <c r="C21" s="76"/>
      <c r="D21" s="71"/>
      <c r="E21" s="76"/>
      <c r="F21" s="13" t="s">
        <v>17</v>
      </c>
      <c r="G21" s="15">
        <f>SUM(H21:M21)</f>
        <v>0</v>
      </c>
      <c r="H21" s="15">
        <f t="shared" si="0"/>
        <v>0</v>
      </c>
      <c r="I21" s="15">
        <f t="shared" si="0"/>
        <v>0</v>
      </c>
      <c r="J21" s="15">
        <f t="shared" si="0"/>
        <v>0</v>
      </c>
      <c r="K21" s="16">
        <f t="shared" si="0"/>
        <v>0</v>
      </c>
      <c r="L21" s="16">
        <f t="shared" si="1"/>
        <v>0</v>
      </c>
      <c r="M21" s="16">
        <f t="shared" si="1"/>
        <v>0</v>
      </c>
      <c r="N21" s="71"/>
      <c r="O21" s="71"/>
      <c r="P21" s="71"/>
      <c r="Q21" s="71"/>
      <c r="R21" s="71"/>
      <c r="S21" s="71"/>
      <c r="T21" s="71"/>
      <c r="U21" s="71"/>
      <c r="V21" s="71"/>
    </row>
    <row r="22" spans="1:22" s="14" customFormat="1" ht="52.9" customHeight="1">
      <c r="A22" s="84"/>
      <c r="B22" s="69"/>
      <c r="C22" s="76"/>
      <c r="D22" s="72"/>
      <c r="E22" s="76"/>
      <c r="F22" s="13" t="s">
        <v>30</v>
      </c>
      <c r="G22" s="15">
        <f>SUM(H22:M22)</f>
        <v>219528.4</v>
      </c>
      <c r="H22" s="15">
        <f>H25</f>
        <v>219528.4</v>
      </c>
      <c r="I22" s="15">
        <f t="shared" si="0"/>
        <v>0</v>
      </c>
      <c r="J22" s="15">
        <f t="shared" si="0"/>
        <v>0</v>
      </c>
      <c r="K22" s="16">
        <f t="shared" si="0"/>
        <v>0</v>
      </c>
      <c r="L22" s="16">
        <f t="shared" si="1"/>
        <v>0</v>
      </c>
      <c r="M22" s="16">
        <f t="shared" si="1"/>
        <v>0</v>
      </c>
      <c r="N22" s="71"/>
      <c r="O22" s="72"/>
      <c r="P22" s="72"/>
      <c r="Q22" s="72"/>
      <c r="R22" s="72"/>
      <c r="S22" s="72"/>
      <c r="T22" s="72"/>
      <c r="U22" s="72"/>
      <c r="V22" s="72"/>
    </row>
    <row r="23" spans="1:22" ht="18" customHeight="1">
      <c r="A23" s="108"/>
      <c r="B23" s="85" t="s">
        <v>29</v>
      </c>
      <c r="C23" s="76">
        <v>2021</v>
      </c>
      <c r="D23" s="70">
        <v>2026</v>
      </c>
      <c r="E23" s="76" t="s">
        <v>18</v>
      </c>
      <c r="F23" s="12" t="s">
        <v>13</v>
      </c>
      <c r="G23" s="15">
        <f>SUM(H23:M23)</f>
        <v>219528.4</v>
      </c>
      <c r="H23" s="15">
        <f t="shared" si="0"/>
        <v>219528.4</v>
      </c>
      <c r="I23" s="15">
        <f t="shared" si="0"/>
        <v>0</v>
      </c>
      <c r="J23" s="15">
        <f t="shared" si="0"/>
        <v>0</v>
      </c>
      <c r="K23" s="16">
        <f t="shared" si="0"/>
        <v>0</v>
      </c>
      <c r="L23" s="16">
        <f t="shared" si="1"/>
        <v>0</v>
      </c>
      <c r="M23" s="16">
        <f t="shared" si="1"/>
        <v>0</v>
      </c>
      <c r="N23" s="86" t="s">
        <v>12</v>
      </c>
      <c r="O23" s="86" t="s">
        <v>12</v>
      </c>
      <c r="P23" s="86" t="s">
        <v>12</v>
      </c>
      <c r="Q23" s="86" t="s">
        <v>12</v>
      </c>
      <c r="R23" s="70" t="s">
        <v>21</v>
      </c>
      <c r="S23" s="86" t="s">
        <v>12</v>
      </c>
      <c r="T23" s="86" t="s">
        <v>12</v>
      </c>
      <c r="U23" s="86" t="s">
        <v>12</v>
      </c>
      <c r="V23" s="70" t="s">
        <v>21</v>
      </c>
    </row>
    <row r="24" spans="1:22" ht="63">
      <c r="A24" s="108"/>
      <c r="B24" s="85"/>
      <c r="C24" s="76"/>
      <c r="D24" s="71"/>
      <c r="E24" s="76"/>
      <c r="F24" s="13" t="s">
        <v>17</v>
      </c>
      <c r="G24" s="15">
        <f>SUM(H24:M24)</f>
        <v>0</v>
      </c>
      <c r="H24" s="15">
        <f t="shared" si="0"/>
        <v>0</v>
      </c>
      <c r="I24" s="15">
        <f t="shared" si="0"/>
        <v>0</v>
      </c>
      <c r="J24" s="15">
        <f t="shared" si="0"/>
        <v>0</v>
      </c>
      <c r="K24" s="16">
        <f t="shared" si="0"/>
        <v>0</v>
      </c>
      <c r="L24" s="16">
        <f t="shared" si="1"/>
        <v>0</v>
      </c>
      <c r="M24" s="16">
        <f t="shared" si="1"/>
        <v>0</v>
      </c>
      <c r="N24" s="87"/>
      <c r="O24" s="87"/>
      <c r="P24" s="87"/>
      <c r="Q24" s="87"/>
      <c r="R24" s="71"/>
      <c r="S24" s="87"/>
      <c r="T24" s="87"/>
      <c r="U24" s="87"/>
      <c r="V24" s="71"/>
    </row>
    <row r="25" spans="1:22" ht="47.25">
      <c r="A25" s="108"/>
      <c r="B25" s="85"/>
      <c r="C25" s="76"/>
      <c r="D25" s="72"/>
      <c r="E25" s="76"/>
      <c r="F25" s="12" t="s">
        <v>30</v>
      </c>
      <c r="G25" s="15">
        <f>SUM(H25:M25)</f>
        <v>219528.4</v>
      </c>
      <c r="H25" s="15">
        <f>H28</f>
        <v>219528.4</v>
      </c>
      <c r="I25" s="15">
        <f t="shared" si="0"/>
        <v>0</v>
      </c>
      <c r="J25" s="15">
        <f t="shared" si="0"/>
        <v>0</v>
      </c>
      <c r="K25" s="16">
        <f t="shared" si="0"/>
        <v>0</v>
      </c>
      <c r="L25" s="16">
        <f t="shared" si="1"/>
        <v>0</v>
      </c>
      <c r="M25" s="16">
        <f t="shared" si="1"/>
        <v>0</v>
      </c>
      <c r="N25" s="87"/>
      <c r="O25" s="88"/>
      <c r="P25" s="88"/>
      <c r="Q25" s="88"/>
      <c r="R25" s="72"/>
      <c r="S25" s="88"/>
      <c r="T25" s="88"/>
      <c r="U25" s="88"/>
      <c r="V25" s="72"/>
    </row>
    <row r="26" spans="1:22" ht="24.6" customHeight="1">
      <c r="A26" s="82"/>
      <c r="B26" s="67" t="s">
        <v>139</v>
      </c>
      <c r="C26" s="76">
        <v>2021</v>
      </c>
      <c r="D26" s="70">
        <v>2026</v>
      </c>
      <c r="E26" s="76" t="s">
        <v>18</v>
      </c>
      <c r="F26" s="12" t="s">
        <v>13</v>
      </c>
      <c r="G26" s="15">
        <f>SUM(H26:M26)</f>
        <v>219528.4</v>
      </c>
      <c r="H26" s="15">
        <f t="shared" ref="H26:L26" si="2">H27+H28</f>
        <v>219528.4</v>
      </c>
      <c r="I26" s="15">
        <f t="shared" si="2"/>
        <v>0</v>
      </c>
      <c r="J26" s="15">
        <f t="shared" ref="J26:K26" si="3">J27+J28</f>
        <v>0</v>
      </c>
      <c r="K26" s="16">
        <f t="shared" ref="K26:M26" si="4">K27+K28</f>
        <v>0</v>
      </c>
      <c r="L26" s="16">
        <f t="shared" si="2"/>
        <v>0</v>
      </c>
      <c r="M26" s="16">
        <f t="shared" si="4"/>
        <v>0</v>
      </c>
      <c r="N26" s="73" t="s">
        <v>151</v>
      </c>
      <c r="O26" s="86" t="s">
        <v>20</v>
      </c>
      <c r="P26" s="86" t="s">
        <v>12</v>
      </c>
      <c r="Q26" s="86">
        <v>100</v>
      </c>
      <c r="R26" s="70">
        <v>100</v>
      </c>
      <c r="S26" s="86">
        <v>100</v>
      </c>
      <c r="T26" s="86">
        <v>100</v>
      </c>
      <c r="U26" s="86" t="s">
        <v>12</v>
      </c>
      <c r="V26" s="70" t="s">
        <v>21</v>
      </c>
    </row>
    <row r="27" spans="1:22" ht="63">
      <c r="A27" s="83"/>
      <c r="B27" s="68"/>
      <c r="C27" s="76"/>
      <c r="D27" s="71"/>
      <c r="E27" s="76"/>
      <c r="F27" s="12" t="s">
        <v>17</v>
      </c>
      <c r="G27" s="15">
        <f>SUM(H27:M27)</f>
        <v>0</v>
      </c>
      <c r="H27" s="15">
        <v>0</v>
      </c>
      <c r="I27" s="15">
        <v>0</v>
      </c>
      <c r="J27" s="15">
        <v>0</v>
      </c>
      <c r="K27" s="16">
        <v>0</v>
      </c>
      <c r="L27" s="16">
        <v>0</v>
      </c>
      <c r="M27" s="16">
        <v>0</v>
      </c>
      <c r="N27" s="73"/>
      <c r="O27" s="87"/>
      <c r="P27" s="87"/>
      <c r="Q27" s="87"/>
      <c r="R27" s="71"/>
      <c r="S27" s="87"/>
      <c r="T27" s="87"/>
      <c r="U27" s="87"/>
      <c r="V27" s="71"/>
    </row>
    <row r="28" spans="1:22" ht="37.15" customHeight="1">
      <c r="A28" s="84"/>
      <c r="B28" s="69"/>
      <c r="C28" s="76"/>
      <c r="D28" s="72"/>
      <c r="E28" s="76"/>
      <c r="F28" s="12" t="s">
        <v>30</v>
      </c>
      <c r="G28" s="15">
        <f>SUM(H28:M28)</f>
        <v>219528.4</v>
      </c>
      <c r="H28" s="15">
        <v>219528.4</v>
      </c>
      <c r="I28" s="15">
        <v>0</v>
      </c>
      <c r="J28" s="15">
        <v>0</v>
      </c>
      <c r="K28" s="16">
        <v>0</v>
      </c>
      <c r="L28" s="16">
        <v>0</v>
      </c>
      <c r="M28" s="16">
        <v>0</v>
      </c>
      <c r="N28" s="73"/>
      <c r="O28" s="87"/>
      <c r="P28" s="88"/>
      <c r="Q28" s="88"/>
      <c r="R28" s="72"/>
      <c r="S28" s="88"/>
      <c r="T28" s="88"/>
      <c r="U28" s="88"/>
      <c r="V28" s="72"/>
    </row>
    <row r="29" spans="1:22" s="20" customFormat="1" ht="18" customHeight="1">
      <c r="A29" s="101"/>
      <c r="B29" s="104" t="s">
        <v>48</v>
      </c>
      <c r="C29" s="76">
        <v>2021</v>
      </c>
      <c r="D29" s="70">
        <v>2026</v>
      </c>
      <c r="E29" s="75" t="s">
        <v>18</v>
      </c>
      <c r="F29" s="18" t="s">
        <v>13</v>
      </c>
      <c r="G29" s="19">
        <f t="shared" ref="G29:L31" si="5">G20</f>
        <v>219528.4</v>
      </c>
      <c r="H29" s="22">
        <f t="shared" si="5"/>
        <v>219528.4</v>
      </c>
      <c r="I29" s="22">
        <f t="shared" si="5"/>
        <v>0</v>
      </c>
      <c r="J29" s="22">
        <f t="shared" ref="J29:K29" si="6">J20</f>
        <v>0</v>
      </c>
      <c r="K29" s="19">
        <f t="shared" ref="K29:M29" si="7">K20</f>
        <v>0</v>
      </c>
      <c r="L29" s="19">
        <f t="shared" si="5"/>
        <v>0</v>
      </c>
      <c r="M29" s="19">
        <f t="shared" si="7"/>
        <v>0</v>
      </c>
      <c r="N29" s="75" t="s">
        <v>12</v>
      </c>
      <c r="O29" s="75" t="s">
        <v>12</v>
      </c>
      <c r="P29" s="75" t="s">
        <v>12</v>
      </c>
      <c r="Q29" s="75" t="s">
        <v>12</v>
      </c>
      <c r="R29" s="75" t="s">
        <v>12</v>
      </c>
      <c r="S29" s="98" t="s">
        <v>12</v>
      </c>
      <c r="T29" s="98" t="s">
        <v>12</v>
      </c>
      <c r="U29" s="98" t="s">
        <v>12</v>
      </c>
      <c r="V29" s="75" t="s">
        <v>12</v>
      </c>
    </row>
    <row r="30" spans="1:22" s="20" customFormat="1" ht="63">
      <c r="A30" s="102"/>
      <c r="B30" s="104"/>
      <c r="C30" s="76"/>
      <c r="D30" s="71"/>
      <c r="E30" s="75"/>
      <c r="F30" s="18" t="s">
        <v>17</v>
      </c>
      <c r="G30" s="19">
        <f t="shared" si="5"/>
        <v>0</v>
      </c>
      <c r="H30" s="22">
        <f t="shared" si="5"/>
        <v>0</v>
      </c>
      <c r="I30" s="22">
        <f t="shared" si="5"/>
        <v>0</v>
      </c>
      <c r="J30" s="22">
        <f t="shared" ref="J30:K30" si="8">J21</f>
        <v>0</v>
      </c>
      <c r="K30" s="19">
        <f t="shared" ref="K30:M30" si="9">K21</f>
        <v>0</v>
      </c>
      <c r="L30" s="19">
        <f t="shared" si="5"/>
        <v>0</v>
      </c>
      <c r="M30" s="19">
        <f t="shared" si="9"/>
        <v>0</v>
      </c>
      <c r="N30" s="75"/>
      <c r="O30" s="75"/>
      <c r="P30" s="75"/>
      <c r="Q30" s="75"/>
      <c r="R30" s="75"/>
      <c r="S30" s="99"/>
      <c r="T30" s="99"/>
      <c r="U30" s="99"/>
      <c r="V30" s="75"/>
    </row>
    <row r="31" spans="1:22" s="20" customFormat="1" ht="47.25">
      <c r="A31" s="103"/>
      <c r="B31" s="104"/>
      <c r="C31" s="76"/>
      <c r="D31" s="72"/>
      <c r="E31" s="75"/>
      <c r="F31" s="18" t="s">
        <v>30</v>
      </c>
      <c r="G31" s="19">
        <f t="shared" si="5"/>
        <v>219528.4</v>
      </c>
      <c r="H31" s="22">
        <f t="shared" si="5"/>
        <v>219528.4</v>
      </c>
      <c r="I31" s="22">
        <f t="shared" si="5"/>
        <v>0</v>
      </c>
      <c r="J31" s="22">
        <f t="shared" ref="J31:K31" si="10">J22</f>
        <v>0</v>
      </c>
      <c r="K31" s="19">
        <f t="shared" ref="K31:M31" si="11">K22</f>
        <v>0</v>
      </c>
      <c r="L31" s="19">
        <f t="shared" si="5"/>
        <v>0</v>
      </c>
      <c r="M31" s="19">
        <f t="shared" si="11"/>
        <v>0</v>
      </c>
      <c r="N31" s="75"/>
      <c r="O31" s="75"/>
      <c r="P31" s="75"/>
      <c r="Q31" s="75"/>
      <c r="R31" s="75"/>
      <c r="S31" s="100"/>
      <c r="T31" s="100"/>
      <c r="U31" s="100"/>
      <c r="V31" s="75"/>
    </row>
    <row r="32" spans="1:22" ht="18" customHeight="1">
      <c r="A32" s="105" t="s">
        <v>34</v>
      </c>
      <c r="B32" s="105"/>
      <c r="C32" s="73" t="s">
        <v>36</v>
      </c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3"/>
      <c r="S32" s="73"/>
      <c r="T32" s="73"/>
      <c r="U32" s="73"/>
      <c r="V32" s="73"/>
    </row>
    <row r="33" spans="1:22" ht="70.150000000000006" customHeight="1">
      <c r="A33" s="105" t="s">
        <v>28</v>
      </c>
      <c r="B33" s="105"/>
      <c r="C33" s="73" t="s">
        <v>36</v>
      </c>
      <c r="D33" s="73"/>
      <c r="E33" s="73"/>
      <c r="F33" s="73"/>
      <c r="G33" s="73"/>
      <c r="H33" s="73"/>
      <c r="I33" s="73"/>
      <c r="J33" s="73"/>
      <c r="K33" s="73"/>
      <c r="L33" s="73"/>
      <c r="M33" s="73"/>
      <c r="N33" s="73"/>
      <c r="O33" s="73"/>
      <c r="P33" s="73"/>
      <c r="Q33" s="73"/>
      <c r="R33" s="73"/>
      <c r="S33" s="73"/>
      <c r="T33" s="73"/>
      <c r="U33" s="73"/>
      <c r="V33" s="73"/>
    </row>
    <row r="34" spans="1:22" s="14" customFormat="1" ht="18" customHeight="1">
      <c r="A34" s="82"/>
      <c r="B34" s="85" t="s">
        <v>38</v>
      </c>
      <c r="C34" s="76">
        <v>2021</v>
      </c>
      <c r="D34" s="70">
        <v>2026</v>
      </c>
      <c r="E34" s="76" t="s">
        <v>18</v>
      </c>
      <c r="F34" s="13" t="s">
        <v>13</v>
      </c>
      <c r="G34" s="15">
        <f>SUM(H34:M34)</f>
        <v>1226168.9400000002</v>
      </c>
      <c r="H34" s="15">
        <f t="shared" ref="H34:L36" si="12">H37</f>
        <v>61455.360000000001</v>
      </c>
      <c r="I34" s="15">
        <f t="shared" si="12"/>
        <v>0</v>
      </c>
      <c r="J34" s="15">
        <f t="shared" ref="J34:K34" si="13">J37</f>
        <v>1164713.58</v>
      </c>
      <c r="K34" s="16">
        <f t="shared" ref="K34:M34" si="14">K37</f>
        <v>0</v>
      </c>
      <c r="L34" s="16">
        <f t="shared" si="12"/>
        <v>0</v>
      </c>
      <c r="M34" s="16">
        <f t="shared" si="14"/>
        <v>0</v>
      </c>
      <c r="N34" s="76" t="s">
        <v>12</v>
      </c>
      <c r="O34" s="76" t="s">
        <v>12</v>
      </c>
      <c r="P34" s="76" t="s">
        <v>12</v>
      </c>
      <c r="Q34" s="76" t="s">
        <v>12</v>
      </c>
      <c r="R34" s="76" t="s">
        <v>12</v>
      </c>
      <c r="S34" s="70" t="s">
        <v>12</v>
      </c>
      <c r="T34" s="70" t="s">
        <v>12</v>
      </c>
      <c r="U34" s="70" t="s">
        <v>12</v>
      </c>
      <c r="V34" s="76" t="s">
        <v>12</v>
      </c>
    </row>
    <row r="35" spans="1:22" s="14" customFormat="1" ht="63">
      <c r="A35" s="83"/>
      <c r="B35" s="85"/>
      <c r="C35" s="76"/>
      <c r="D35" s="71"/>
      <c r="E35" s="76"/>
      <c r="F35" s="13" t="s">
        <v>17</v>
      </c>
      <c r="G35" s="15">
        <f>SUM(H35:M35)</f>
        <v>0</v>
      </c>
      <c r="H35" s="15">
        <f t="shared" si="12"/>
        <v>0</v>
      </c>
      <c r="I35" s="15">
        <f t="shared" si="12"/>
        <v>0</v>
      </c>
      <c r="J35" s="15">
        <f>SUM(J38)</f>
        <v>0</v>
      </c>
      <c r="K35" s="16">
        <f t="shared" ref="K35:M35" si="15">K38</f>
        <v>0</v>
      </c>
      <c r="L35" s="16">
        <f>SUM(L38)</f>
        <v>0</v>
      </c>
      <c r="M35" s="16">
        <f t="shared" si="15"/>
        <v>0</v>
      </c>
      <c r="N35" s="76"/>
      <c r="O35" s="76"/>
      <c r="P35" s="76"/>
      <c r="Q35" s="76"/>
      <c r="R35" s="76"/>
      <c r="S35" s="71"/>
      <c r="T35" s="71"/>
      <c r="U35" s="71"/>
      <c r="V35" s="76"/>
    </row>
    <row r="36" spans="1:22" s="14" customFormat="1" ht="47.25">
      <c r="A36" s="84"/>
      <c r="B36" s="85"/>
      <c r="C36" s="76"/>
      <c r="D36" s="72"/>
      <c r="E36" s="76"/>
      <c r="F36" s="13" t="s">
        <v>30</v>
      </c>
      <c r="G36" s="15">
        <f>SUM(H36:M36)</f>
        <v>1226168.9400000002</v>
      </c>
      <c r="H36" s="15">
        <f t="shared" si="12"/>
        <v>61455.360000000001</v>
      </c>
      <c r="I36" s="15">
        <f t="shared" si="12"/>
        <v>0</v>
      </c>
      <c r="J36" s="15">
        <f t="shared" ref="J36:K36" si="16">J39</f>
        <v>1164713.58</v>
      </c>
      <c r="K36" s="16">
        <f t="shared" ref="K36:M36" si="17">K39</f>
        <v>0</v>
      </c>
      <c r="L36" s="16">
        <f t="shared" si="12"/>
        <v>0</v>
      </c>
      <c r="M36" s="16">
        <f t="shared" si="17"/>
        <v>0</v>
      </c>
      <c r="N36" s="76"/>
      <c r="O36" s="76"/>
      <c r="P36" s="76"/>
      <c r="Q36" s="76"/>
      <c r="R36" s="76"/>
      <c r="S36" s="72"/>
      <c r="T36" s="72"/>
      <c r="U36" s="72"/>
      <c r="V36" s="76"/>
    </row>
    <row r="37" spans="1:22">
      <c r="A37" s="82"/>
      <c r="B37" s="85" t="s">
        <v>37</v>
      </c>
      <c r="C37" s="76">
        <v>2021</v>
      </c>
      <c r="D37" s="70">
        <v>2026</v>
      </c>
      <c r="E37" s="76" t="s">
        <v>18</v>
      </c>
      <c r="F37" s="12" t="s">
        <v>13</v>
      </c>
      <c r="G37" s="15">
        <f>SUM(H37:M37)</f>
        <v>1226168.9400000002</v>
      </c>
      <c r="H37" s="15">
        <f>H49+H40+H43+H46+H52+H55</f>
        <v>61455.360000000001</v>
      </c>
      <c r="I37" s="15">
        <f t="shared" ref="I37:I38" si="18">I49+I40+I43+I46+I52</f>
        <v>0</v>
      </c>
      <c r="J37" s="15">
        <f>J49+J40+J43+J46+J52+J55</f>
        <v>1164713.58</v>
      </c>
      <c r="K37" s="16">
        <f t="shared" ref="K37:M37" si="19">K49+K40+K43+K46+K52</f>
        <v>0</v>
      </c>
      <c r="L37" s="16">
        <f>L49+L40+L43+L46+L52+L55</f>
        <v>0</v>
      </c>
      <c r="M37" s="16">
        <f t="shared" si="19"/>
        <v>0</v>
      </c>
      <c r="N37" s="73" t="s">
        <v>12</v>
      </c>
      <c r="O37" s="73" t="s">
        <v>12</v>
      </c>
      <c r="P37" s="73" t="s">
        <v>12</v>
      </c>
      <c r="Q37" s="73" t="s">
        <v>12</v>
      </c>
      <c r="R37" s="76" t="s">
        <v>12</v>
      </c>
      <c r="S37" s="86" t="s">
        <v>12</v>
      </c>
      <c r="T37" s="86" t="s">
        <v>12</v>
      </c>
      <c r="U37" s="86" t="s">
        <v>12</v>
      </c>
      <c r="V37" s="76" t="s">
        <v>12</v>
      </c>
    </row>
    <row r="38" spans="1:22" ht="63">
      <c r="A38" s="83"/>
      <c r="B38" s="85"/>
      <c r="C38" s="76"/>
      <c r="D38" s="71"/>
      <c r="E38" s="76"/>
      <c r="F38" s="12" t="s">
        <v>17</v>
      </c>
      <c r="G38" s="15">
        <f>SUM(H38:M38)</f>
        <v>0</v>
      </c>
      <c r="H38" s="15">
        <f>H50+H41+H44+H47+H53+H56</f>
        <v>0</v>
      </c>
      <c r="I38" s="15">
        <f t="shared" si="18"/>
        <v>0</v>
      </c>
      <c r="J38" s="15">
        <f>J50+J41+J44+J47+J53</f>
        <v>0</v>
      </c>
      <c r="K38" s="16">
        <f t="shared" ref="K38:M38" si="20">K50+K41+K44+K47+K53</f>
        <v>0</v>
      </c>
      <c r="L38" s="16">
        <f>L50+L41+L44+L47+L53</f>
        <v>0</v>
      </c>
      <c r="M38" s="16">
        <f t="shared" si="20"/>
        <v>0</v>
      </c>
      <c r="N38" s="73"/>
      <c r="O38" s="73"/>
      <c r="P38" s="73"/>
      <c r="Q38" s="73"/>
      <c r="R38" s="76"/>
      <c r="S38" s="87"/>
      <c r="T38" s="87"/>
      <c r="U38" s="87"/>
      <c r="V38" s="76"/>
    </row>
    <row r="39" spans="1:22" ht="47.25">
      <c r="A39" s="84"/>
      <c r="B39" s="85"/>
      <c r="C39" s="76"/>
      <c r="D39" s="72"/>
      <c r="E39" s="76"/>
      <c r="F39" s="13" t="s">
        <v>30</v>
      </c>
      <c r="G39" s="15">
        <f>SUM(H39:M39)</f>
        <v>1226168.9400000002</v>
      </c>
      <c r="H39" s="15">
        <f>H51+H42+H45+H48+H54+H57</f>
        <v>61455.360000000001</v>
      </c>
      <c r="I39" s="15">
        <f t="shared" ref="I39" si="21">I51+I42+I45+I48+I54</f>
        <v>0</v>
      </c>
      <c r="J39" s="15">
        <f>J51+J42+J45+J48+J54+J57</f>
        <v>1164713.58</v>
      </c>
      <c r="K39" s="16">
        <f t="shared" ref="K39:M39" si="22">K51+K42+K45+K48+K54</f>
        <v>0</v>
      </c>
      <c r="L39" s="16">
        <f>L51+L42+L45+L48+L54+L57</f>
        <v>0</v>
      </c>
      <c r="M39" s="16">
        <f t="shared" si="22"/>
        <v>0</v>
      </c>
      <c r="N39" s="86"/>
      <c r="O39" s="86"/>
      <c r="P39" s="86"/>
      <c r="Q39" s="86"/>
      <c r="R39" s="70"/>
      <c r="S39" s="88"/>
      <c r="T39" s="88"/>
      <c r="U39" s="88"/>
      <c r="V39" s="70"/>
    </row>
    <row r="40" spans="1:22" s="14" customFormat="1" ht="32.450000000000003" customHeight="1">
      <c r="A40" s="82"/>
      <c r="B40" s="85" t="s">
        <v>75</v>
      </c>
      <c r="C40" s="76">
        <v>2021</v>
      </c>
      <c r="D40" s="70">
        <v>2026</v>
      </c>
      <c r="E40" s="76" t="s">
        <v>18</v>
      </c>
      <c r="F40" s="13" t="s">
        <v>13</v>
      </c>
      <c r="G40" s="15">
        <f>SUM(H40:M40)</f>
        <v>0</v>
      </c>
      <c r="H40" s="15">
        <f t="shared" ref="H40:L40" si="23">H41+H42</f>
        <v>0</v>
      </c>
      <c r="I40" s="15">
        <f t="shared" si="23"/>
        <v>0</v>
      </c>
      <c r="J40" s="15">
        <f t="shared" ref="J40:K40" si="24">J41+J42</f>
        <v>0</v>
      </c>
      <c r="K40" s="16">
        <f t="shared" ref="K40:M40" si="25">K41+K42</f>
        <v>0</v>
      </c>
      <c r="L40" s="16">
        <f t="shared" si="23"/>
        <v>0</v>
      </c>
      <c r="M40" s="16">
        <f t="shared" si="25"/>
        <v>0</v>
      </c>
      <c r="N40" s="76" t="s">
        <v>63</v>
      </c>
      <c r="O40" s="76" t="s">
        <v>20</v>
      </c>
      <c r="P40" s="76" t="s">
        <v>12</v>
      </c>
      <c r="Q40" s="76">
        <v>100</v>
      </c>
      <c r="R40" s="76" t="s">
        <v>12</v>
      </c>
      <c r="S40" s="70" t="s">
        <v>12</v>
      </c>
      <c r="T40" s="70" t="s">
        <v>12</v>
      </c>
      <c r="U40" s="70" t="s">
        <v>12</v>
      </c>
      <c r="V40" s="76" t="s">
        <v>12</v>
      </c>
    </row>
    <row r="41" spans="1:22" s="14" customFormat="1" ht="63">
      <c r="A41" s="83"/>
      <c r="B41" s="85"/>
      <c r="C41" s="76"/>
      <c r="D41" s="71"/>
      <c r="E41" s="76"/>
      <c r="F41" s="13" t="s">
        <v>17</v>
      </c>
      <c r="G41" s="15">
        <f>SUM(H41:M41)</f>
        <v>0</v>
      </c>
      <c r="H41" s="15">
        <v>0</v>
      </c>
      <c r="I41" s="15">
        <v>0</v>
      </c>
      <c r="J41" s="15">
        <v>0</v>
      </c>
      <c r="K41" s="16">
        <v>0</v>
      </c>
      <c r="L41" s="16">
        <v>0</v>
      </c>
      <c r="M41" s="16">
        <v>0</v>
      </c>
      <c r="N41" s="76"/>
      <c r="O41" s="76"/>
      <c r="P41" s="76"/>
      <c r="Q41" s="76"/>
      <c r="R41" s="76"/>
      <c r="S41" s="71"/>
      <c r="T41" s="71"/>
      <c r="U41" s="71"/>
      <c r="V41" s="76"/>
    </row>
    <row r="42" spans="1:22" s="14" customFormat="1" ht="47.25">
      <c r="A42" s="84"/>
      <c r="B42" s="85"/>
      <c r="C42" s="76"/>
      <c r="D42" s="72"/>
      <c r="E42" s="76"/>
      <c r="F42" s="13" t="s">
        <v>30</v>
      </c>
      <c r="G42" s="15">
        <f>SUM(H42:M42)</f>
        <v>0</v>
      </c>
      <c r="H42" s="15">
        <v>0</v>
      </c>
      <c r="I42" s="15">
        <v>0</v>
      </c>
      <c r="J42" s="15">
        <v>0</v>
      </c>
      <c r="K42" s="16">
        <v>0</v>
      </c>
      <c r="L42" s="16">
        <v>0</v>
      </c>
      <c r="M42" s="16">
        <v>0</v>
      </c>
      <c r="N42" s="76"/>
      <c r="O42" s="76"/>
      <c r="P42" s="76"/>
      <c r="Q42" s="76"/>
      <c r="R42" s="76"/>
      <c r="S42" s="72"/>
      <c r="T42" s="72"/>
      <c r="U42" s="72"/>
      <c r="V42" s="76"/>
    </row>
    <row r="43" spans="1:22" ht="44.45" customHeight="1">
      <c r="A43" s="82"/>
      <c r="B43" s="85" t="s">
        <v>76</v>
      </c>
      <c r="C43" s="76">
        <v>2021</v>
      </c>
      <c r="D43" s="70">
        <v>2026</v>
      </c>
      <c r="E43" s="76" t="s">
        <v>18</v>
      </c>
      <c r="F43" s="12" t="s">
        <v>13</v>
      </c>
      <c r="G43" s="15">
        <f>SUM(H43:M43)</f>
        <v>0</v>
      </c>
      <c r="H43" s="15">
        <f>H44+H45</f>
        <v>0</v>
      </c>
      <c r="I43" s="15">
        <f>I44+I45</f>
        <v>0</v>
      </c>
      <c r="J43" s="15">
        <v>0</v>
      </c>
      <c r="K43" s="16">
        <v>0</v>
      </c>
      <c r="L43" s="16">
        <v>0</v>
      </c>
      <c r="M43" s="16">
        <v>0</v>
      </c>
      <c r="N43" s="73" t="s">
        <v>68</v>
      </c>
      <c r="O43" s="73" t="s">
        <v>20</v>
      </c>
      <c r="P43" s="73" t="s">
        <v>12</v>
      </c>
      <c r="Q43" s="73" t="s">
        <v>12</v>
      </c>
      <c r="R43" s="76">
        <v>100</v>
      </c>
      <c r="S43" s="86" t="s">
        <v>12</v>
      </c>
      <c r="T43" s="86" t="s">
        <v>12</v>
      </c>
      <c r="U43" s="86" t="s">
        <v>12</v>
      </c>
      <c r="V43" s="76" t="s">
        <v>12</v>
      </c>
    </row>
    <row r="44" spans="1:22" ht="88.15" customHeight="1">
      <c r="A44" s="83"/>
      <c r="B44" s="85"/>
      <c r="C44" s="76"/>
      <c r="D44" s="71"/>
      <c r="E44" s="76"/>
      <c r="F44" s="12" t="s">
        <v>17</v>
      </c>
      <c r="G44" s="15">
        <f>SUM(H44:M44)</f>
        <v>0</v>
      </c>
      <c r="H44" s="15">
        <v>0</v>
      </c>
      <c r="I44" s="15">
        <v>0</v>
      </c>
      <c r="J44" s="15">
        <v>0</v>
      </c>
      <c r="K44" s="16">
        <v>0</v>
      </c>
      <c r="L44" s="16">
        <v>0</v>
      </c>
      <c r="M44" s="16">
        <v>0</v>
      </c>
      <c r="N44" s="73"/>
      <c r="O44" s="73"/>
      <c r="P44" s="73"/>
      <c r="Q44" s="73"/>
      <c r="R44" s="76"/>
      <c r="S44" s="87"/>
      <c r="T44" s="87"/>
      <c r="U44" s="87"/>
      <c r="V44" s="76"/>
    </row>
    <row r="45" spans="1:22" ht="105.6" customHeight="1">
      <c r="A45" s="84"/>
      <c r="B45" s="85"/>
      <c r="C45" s="76"/>
      <c r="D45" s="72"/>
      <c r="E45" s="76"/>
      <c r="F45" s="13" t="s">
        <v>30</v>
      </c>
      <c r="G45" s="15">
        <f>SUM(H45:M45)</f>
        <v>0</v>
      </c>
      <c r="H45" s="15">
        <v>0</v>
      </c>
      <c r="I45" s="15">
        <v>0</v>
      </c>
      <c r="J45" s="15">
        <v>0</v>
      </c>
      <c r="K45" s="16">
        <v>0</v>
      </c>
      <c r="L45" s="16">
        <v>0</v>
      </c>
      <c r="M45" s="16">
        <v>0</v>
      </c>
      <c r="N45" s="73"/>
      <c r="O45" s="73"/>
      <c r="P45" s="73"/>
      <c r="Q45" s="73"/>
      <c r="R45" s="76"/>
      <c r="S45" s="88"/>
      <c r="T45" s="88"/>
      <c r="U45" s="88"/>
      <c r="V45" s="76"/>
    </row>
    <row r="46" spans="1:22" ht="18" customHeight="1">
      <c r="A46" s="82"/>
      <c r="B46" s="85" t="s">
        <v>77</v>
      </c>
      <c r="C46" s="76">
        <v>2021</v>
      </c>
      <c r="D46" s="70">
        <v>2026</v>
      </c>
      <c r="E46" s="76" t="s">
        <v>18</v>
      </c>
      <c r="F46" s="12" t="s">
        <v>13</v>
      </c>
      <c r="G46" s="15">
        <f>SUM(H46:M46)</f>
        <v>0</v>
      </c>
      <c r="H46" s="15">
        <f t="shared" ref="H46:L46" si="26">H47+H48</f>
        <v>0</v>
      </c>
      <c r="I46" s="15">
        <f t="shared" si="26"/>
        <v>0</v>
      </c>
      <c r="J46" s="15">
        <f t="shared" ref="J46:K46" si="27">J47+J48</f>
        <v>0</v>
      </c>
      <c r="K46" s="16">
        <f t="shared" ref="K46:M46" si="28">K47+K48</f>
        <v>0</v>
      </c>
      <c r="L46" s="16">
        <f t="shared" si="26"/>
        <v>0</v>
      </c>
      <c r="M46" s="16">
        <f t="shared" si="28"/>
        <v>0</v>
      </c>
      <c r="N46" s="73" t="s">
        <v>62</v>
      </c>
      <c r="O46" s="73" t="s">
        <v>20</v>
      </c>
      <c r="P46" s="73" t="s">
        <v>12</v>
      </c>
      <c r="Q46" s="73">
        <v>100</v>
      </c>
      <c r="R46" s="76" t="s">
        <v>12</v>
      </c>
      <c r="S46" s="86" t="s">
        <v>12</v>
      </c>
      <c r="T46" s="86" t="s">
        <v>12</v>
      </c>
      <c r="U46" s="86" t="s">
        <v>12</v>
      </c>
      <c r="V46" s="76" t="s">
        <v>12</v>
      </c>
    </row>
    <row r="47" spans="1:22" ht="63">
      <c r="A47" s="83"/>
      <c r="B47" s="85"/>
      <c r="C47" s="76"/>
      <c r="D47" s="71"/>
      <c r="E47" s="76"/>
      <c r="F47" s="12" t="s">
        <v>17</v>
      </c>
      <c r="G47" s="15">
        <f>SUM(H47:M47)</f>
        <v>0</v>
      </c>
      <c r="H47" s="15">
        <v>0</v>
      </c>
      <c r="I47" s="15">
        <v>0</v>
      </c>
      <c r="J47" s="15">
        <v>0</v>
      </c>
      <c r="K47" s="16">
        <v>0</v>
      </c>
      <c r="L47" s="16">
        <v>0</v>
      </c>
      <c r="M47" s="16">
        <v>0</v>
      </c>
      <c r="N47" s="73"/>
      <c r="O47" s="73"/>
      <c r="P47" s="73"/>
      <c r="Q47" s="73"/>
      <c r="R47" s="76"/>
      <c r="S47" s="87"/>
      <c r="T47" s="87"/>
      <c r="U47" s="87"/>
      <c r="V47" s="76"/>
    </row>
    <row r="48" spans="1:22" ht="51.6" customHeight="1">
      <c r="A48" s="84"/>
      <c r="B48" s="85"/>
      <c r="C48" s="76"/>
      <c r="D48" s="72"/>
      <c r="E48" s="76"/>
      <c r="F48" s="13" t="s">
        <v>30</v>
      </c>
      <c r="G48" s="15">
        <f>SUM(H48:M48)</f>
        <v>0</v>
      </c>
      <c r="H48" s="15">
        <v>0</v>
      </c>
      <c r="I48" s="15">
        <v>0</v>
      </c>
      <c r="J48" s="15">
        <v>0</v>
      </c>
      <c r="K48" s="16">
        <v>0</v>
      </c>
      <c r="L48" s="16">
        <v>0</v>
      </c>
      <c r="M48" s="16">
        <v>0</v>
      </c>
      <c r="N48" s="73"/>
      <c r="O48" s="73"/>
      <c r="P48" s="73"/>
      <c r="Q48" s="73"/>
      <c r="R48" s="76"/>
      <c r="S48" s="88"/>
      <c r="T48" s="88"/>
      <c r="U48" s="88"/>
      <c r="V48" s="76"/>
    </row>
    <row r="49" spans="1:22" ht="52.9" customHeight="1">
      <c r="A49" s="82"/>
      <c r="B49" s="85" t="s">
        <v>78</v>
      </c>
      <c r="C49" s="76">
        <v>2021</v>
      </c>
      <c r="D49" s="70">
        <v>2026</v>
      </c>
      <c r="E49" s="76" t="s">
        <v>18</v>
      </c>
      <c r="F49" s="12" t="s">
        <v>13</v>
      </c>
      <c r="G49" s="15">
        <f>SUM(H49:M49)</f>
        <v>0</v>
      </c>
      <c r="H49" s="15">
        <f t="shared" ref="H49:L49" si="29">H50+H51</f>
        <v>0</v>
      </c>
      <c r="I49" s="15">
        <f t="shared" si="29"/>
        <v>0</v>
      </c>
      <c r="J49" s="15">
        <f t="shared" ref="J49:K49" si="30">J50+J51</f>
        <v>0</v>
      </c>
      <c r="K49" s="16">
        <f t="shared" ref="K49:M49" si="31">K50+K51</f>
        <v>0</v>
      </c>
      <c r="L49" s="16">
        <f t="shared" si="29"/>
        <v>0</v>
      </c>
      <c r="M49" s="16">
        <f t="shared" si="31"/>
        <v>0</v>
      </c>
      <c r="N49" s="73" t="s">
        <v>69</v>
      </c>
      <c r="O49" s="73" t="s">
        <v>20</v>
      </c>
      <c r="P49" s="73" t="s">
        <v>12</v>
      </c>
      <c r="Q49" s="73">
        <v>100</v>
      </c>
      <c r="R49" s="76">
        <v>100</v>
      </c>
      <c r="S49" s="86" t="s">
        <v>12</v>
      </c>
      <c r="T49" s="86" t="s">
        <v>12</v>
      </c>
      <c r="U49" s="86" t="s">
        <v>12</v>
      </c>
      <c r="V49" s="76" t="s">
        <v>12</v>
      </c>
    </row>
    <row r="50" spans="1:22" ht="69.599999999999994" customHeight="1">
      <c r="A50" s="83"/>
      <c r="B50" s="85"/>
      <c r="C50" s="76"/>
      <c r="D50" s="71"/>
      <c r="E50" s="76"/>
      <c r="F50" s="12" t="s">
        <v>17</v>
      </c>
      <c r="G50" s="15">
        <f>SUM(H50:M50)</f>
        <v>0</v>
      </c>
      <c r="H50" s="15">
        <f>H40+H43+H46</f>
        <v>0</v>
      </c>
      <c r="I50" s="15">
        <f>I40+I43+I46</f>
        <v>0</v>
      </c>
      <c r="J50" s="15">
        <v>0</v>
      </c>
      <c r="K50" s="16">
        <v>0</v>
      </c>
      <c r="L50" s="16">
        <v>0</v>
      </c>
      <c r="M50" s="16">
        <v>0</v>
      </c>
      <c r="N50" s="73"/>
      <c r="O50" s="73"/>
      <c r="P50" s="73"/>
      <c r="Q50" s="73"/>
      <c r="R50" s="76"/>
      <c r="S50" s="87"/>
      <c r="T50" s="87"/>
      <c r="U50" s="87"/>
      <c r="V50" s="76"/>
    </row>
    <row r="51" spans="1:22" ht="87" customHeight="1">
      <c r="A51" s="84"/>
      <c r="B51" s="85"/>
      <c r="C51" s="76"/>
      <c r="D51" s="72"/>
      <c r="E51" s="76"/>
      <c r="F51" s="13" t="s">
        <v>30</v>
      </c>
      <c r="G51" s="15">
        <f>SUM(H51:M51)</f>
        <v>0</v>
      </c>
      <c r="H51" s="15">
        <v>0</v>
      </c>
      <c r="I51" s="15">
        <v>0</v>
      </c>
      <c r="J51" s="15">
        <v>0</v>
      </c>
      <c r="K51" s="16">
        <v>0</v>
      </c>
      <c r="L51" s="16">
        <v>0</v>
      </c>
      <c r="M51" s="16">
        <v>0</v>
      </c>
      <c r="N51" s="73"/>
      <c r="O51" s="73"/>
      <c r="P51" s="73"/>
      <c r="Q51" s="73"/>
      <c r="R51" s="76"/>
      <c r="S51" s="88"/>
      <c r="T51" s="88"/>
      <c r="U51" s="88"/>
      <c r="V51" s="76"/>
    </row>
    <row r="52" spans="1:22" ht="25.15" customHeight="1">
      <c r="A52" s="82"/>
      <c r="B52" s="85" t="s">
        <v>79</v>
      </c>
      <c r="C52" s="76">
        <v>2021</v>
      </c>
      <c r="D52" s="70">
        <v>2026</v>
      </c>
      <c r="E52" s="76" t="s">
        <v>18</v>
      </c>
      <c r="F52" s="13" t="s">
        <v>13</v>
      </c>
      <c r="G52" s="15">
        <f>SUM(H52:M52)</f>
        <v>1035607.2</v>
      </c>
      <c r="H52" s="15">
        <f t="shared" ref="H52:L52" si="32">H53+H54</f>
        <v>0</v>
      </c>
      <c r="I52" s="15">
        <f t="shared" si="32"/>
        <v>0</v>
      </c>
      <c r="J52" s="15">
        <f t="shared" ref="J52:K52" si="33">J53+J54</f>
        <v>1035607.2</v>
      </c>
      <c r="K52" s="16">
        <f t="shared" ref="K52:M52" si="34">K53+K54</f>
        <v>0</v>
      </c>
      <c r="L52" s="16">
        <f t="shared" si="32"/>
        <v>0</v>
      </c>
      <c r="M52" s="16">
        <f t="shared" si="34"/>
        <v>0</v>
      </c>
      <c r="N52" s="73" t="s">
        <v>67</v>
      </c>
      <c r="O52" s="73" t="s">
        <v>20</v>
      </c>
      <c r="P52" s="73" t="s">
        <v>12</v>
      </c>
      <c r="Q52" s="73">
        <v>100</v>
      </c>
      <c r="R52" s="76">
        <v>100</v>
      </c>
      <c r="S52" s="86" t="s">
        <v>12</v>
      </c>
      <c r="T52" s="86" t="s">
        <v>12</v>
      </c>
      <c r="U52" s="86" t="s">
        <v>12</v>
      </c>
      <c r="V52" s="76" t="s">
        <v>12</v>
      </c>
    </row>
    <row r="53" spans="1:22" ht="63">
      <c r="A53" s="83"/>
      <c r="B53" s="85"/>
      <c r="C53" s="76"/>
      <c r="D53" s="71"/>
      <c r="E53" s="76"/>
      <c r="F53" s="13" t="s">
        <v>17</v>
      </c>
      <c r="G53" s="15">
        <f>SUM(H53:M53)</f>
        <v>0</v>
      </c>
      <c r="H53" s="15">
        <f>H43+H46+H49</f>
        <v>0</v>
      </c>
      <c r="I53" s="15">
        <f>I43+I46+I49</f>
        <v>0</v>
      </c>
      <c r="J53" s="15">
        <v>0</v>
      </c>
      <c r="K53" s="16">
        <v>0</v>
      </c>
      <c r="L53" s="16">
        <v>0</v>
      </c>
      <c r="M53" s="16">
        <v>0</v>
      </c>
      <c r="N53" s="73"/>
      <c r="O53" s="73"/>
      <c r="P53" s="73"/>
      <c r="Q53" s="73"/>
      <c r="R53" s="76"/>
      <c r="S53" s="87"/>
      <c r="T53" s="87"/>
      <c r="U53" s="87"/>
      <c r="V53" s="76"/>
    </row>
    <row r="54" spans="1:22" ht="37.15" customHeight="1">
      <c r="A54" s="84"/>
      <c r="B54" s="85"/>
      <c r="C54" s="76"/>
      <c r="D54" s="72"/>
      <c r="E54" s="76"/>
      <c r="F54" s="13" t="s">
        <v>30</v>
      </c>
      <c r="G54" s="15">
        <f>SUM(H54:M54)</f>
        <v>1035607.2</v>
      </c>
      <c r="H54" s="15">
        <v>0</v>
      </c>
      <c r="I54" s="15">
        <v>0</v>
      </c>
      <c r="J54" s="15">
        <v>1035607.2</v>
      </c>
      <c r="K54" s="16">
        <v>0</v>
      </c>
      <c r="L54" s="16">
        <v>0</v>
      </c>
      <c r="M54" s="16">
        <v>0</v>
      </c>
      <c r="N54" s="73"/>
      <c r="O54" s="73"/>
      <c r="P54" s="73"/>
      <c r="Q54" s="73"/>
      <c r="R54" s="76"/>
      <c r="S54" s="88"/>
      <c r="T54" s="88"/>
      <c r="U54" s="88"/>
      <c r="V54" s="76"/>
    </row>
    <row r="55" spans="1:22" ht="21" customHeight="1">
      <c r="A55" s="82"/>
      <c r="B55" s="85" t="s">
        <v>144</v>
      </c>
      <c r="C55" s="76">
        <v>2021</v>
      </c>
      <c r="D55" s="70">
        <v>2026</v>
      </c>
      <c r="E55" s="76" t="s">
        <v>18</v>
      </c>
      <c r="F55" s="13" t="s">
        <v>13</v>
      </c>
      <c r="G55" s="15">
        <f>SUM(H55:M55)</f>
        <v>190561.74</v>
      </c>
      <c r="H55" s="15">
        <f t="shared" ref="H55:L55" si="35">H56+H57</f>
        <v>61455.360000000001</v>
      </c>
      <c r="I55" s="15">
        <f t="shared" si="35"/>
        <v>0</v>
      </c>
      <c r="J55" s="15">
        <f t="shared" ref="J55:K55" si="36">J56+J57</f>
        <v>129106.38</v>
      </c>
      <c r="K55" s="16">
        <f t="shared" ref="K55:M55" si="37">K56+K57</f>
        <v>0</v>
      </c>
      <c r="L55" s="16">
        <f t="shared" si="35"/>
        <v>0</v>
      </c>
      <c r="M55" s="16">
        <f t="shared" si="37"/>
        <v>0</v>
      </c>
      <c r="N55" s="73" t="s">
        <v>145</v>
      </c>
      <c r="O55" s="73" t="s">
        <v>20</v>
      </c>
      <c r="P55" s="73" t="s">
        <v>12</v>
      </c>
      <c r="Q55" s="73">
        <v>100</v>
      </c>
      <c r="R55" s="76">
        <v>100</v>
      </c>
      <c r="S55" s="86" t="s">
        <v>12</v>
      </c>
      <c r="T55" s="86">
        <v>100</v>
      </c>
      <c r="U55" s="86" t="s">
        <v>12</v>
      </c>
      <c r="V55" s="76" t="s">
        <v>12</v>
      </c>
    </row>
    <row r="56" spans="1:22" ht="63">
      <c r="A56" s="83"/>
      <c r="B56" s="85"/>
      <c r="C56" s="76"/>
      <c r="D56" s="71"/>
      <c r="E56" s="76"/>
      <c r="F56" s="13" t="s">
        <v>17</v>
      </c>
      <c r="G56" s="15">
        <f>SUM(H56:M56)</f>
        <v>0</v>
      </c>
      <c r="H56" s="15">
        <f>H46+H49+H52</f>
        <v>0</v>
      </c>
      <c r="I56" s="15">
        <f>I46+I49+I52</f>
        <v>0</v>
      </c>
      <c r="J56" s="15">
        <v>0</v>
      </c>
      <c r="K56" s="16">
        <v>0</v>
      </c>
      <c r="L56" s="16">
        <v>0</v>
      </c>
      <c r="M56" s="16">
        <v>0</v>
      </c>
      <c r="N56" s="73"/>
      <c r="O56" s="73"/>
      <c r="P56" s="73"/>
      <c r="Q56" s="73"/>
      <c r="R56" s="76"/>
      <c r="S56" s="87"/>
      <c r="T56" s="87"/>
      <c r="U56" s="87"/>
      <c r="V56" s="76"/>
    </row>
    <row r="57" spans="1:22" ht="42" customHeight="1">
      <c r="A57" s="84"/>
      <c r="B57" s="85"/>
      <c r="C57" s="76"/>
      <c r="D57" s="72"/>
      <c r="E57" s="76"/>
      <c r="F57" s="13" t="s">
        <v>30</v>
      </c>
      <c r="G57" s="15">
        <f>SUM(H57:M57)</f>
        <v>190561.74</v>
      </c>
      <c r="H57" s="15">
        <v>61455.360000000001</v>
      </c>
      <c r="I57" s="15">
        <v>0</v>
      </c>
      <c r="J57" s="15">
        <v>129106.38</v>
      </c>
      <c r="K57" s="16">
        <v>0</v>
      </c>
      <c r="L57" s="16">
        <v>0</v>
      </c>
      <c r="M57" s="16">
        <v>0</v>
      </c>
      <c r="N57" s="73"/>
      <c r="O57" s="73"/>
      <c r="P57" s="73"/>
      <c r="Q57" s="73"/>
      <c r="R57" s="76"/>
      <c r="S57" s="88"/>
      <c r="T57" s="88"/>
      <c r="U57" s="88"/>
      <c r="V57" s="76"/>
    </row>
    <row r="58" spans="1:22" s="14" customFormat="1" ht="18" customHeight="1">
      <c r="A58" s="82"/>
      <c r="B58" s="85" t="s">
        <v>39</v>
      </c>
      <c r="C58" s="76">
        <v>2021</v>
      </c>
      <c r="D58" s="70">
        <v>2026</v>
      </c>
      <c r="E58" s="76" t="s">
        <v>18</v>
      </c>
      <c r="F58" s="13" t="s">
        <v>13</v>
      </c>
      <c r="G58" s="15">
        <f>SUM(H58:M58)</f>
        <v>500000</v>
      </c>
      <c r="H58" s="15">
        <f t="shared" ref="H58:L60" si="38">H61</f>
        <v>0</v>
      </c>
      <c r="I58" s="15">
        <f t="shared" si="38"/>
        <v>0</v>
      </c>
      <c r="J58" s="15">
        <f t="shared" ref="J58:K58" si="39">J61</f>
        <v>0</v>
      </c>
      <c r="K58" s="16">
        <f t="shared" ref="K58:M58" si="40">K61</f>
        <v>500000</v>
      </c>
      <c r="L58" s="16">
        <f t="shared" si="38"/>
        <v>0</v>
      </c>
      <c r="M58" s="16">
        <f t="shared" si="40"/>
        <v>0</v>
      </c>
      <c r="N58" s="76" t="s">
        <v>12</v>
      </c>
      <c r="O58" s="76" t="s">
        <v>12</v>
      </c>
      <c r="P58" s="76" t="s">
        <v>12</v>
      </c>
      <c r="Q58" s="76" t="s">
        <v>12</v>
      </c>
      <c r="R58" s="76" t="s">
        <v>12</v>
      </c>
      <c r="S58" s="70" t="s">
        <v>12</v>
      </c>
      <c r="T58" s="70" t="s">
        <v>12</v>
      </c>
      <c r="U58" s="70" t="s">
        <v>12</v>
      </c>
      <c r="V58" s="76" t="s">
        <v>12</v>
      </c>
    </row>
    <row r="59" spans="1:22" s="14" customFormat="1" ht="63">
      <c r="A59" s="83"/>
      <c r="B59" s="85"/>
      <c r="C59" s="76"/>
      <c r="D59" s="71"/>
      <c r="E59" s="76"/>
      <c r="F59" s="13" t="s">
        <v>17</v>
      </c>
      <c r="G59" s="15">
        <f>SUM(H59:M59)</f>
        <v>500000</v>
      </c>
      <c r="H59" s="15">
        <f t="shared" si="38"/>
        <v>0</v>
      </c>
      <c r="I59" s="15">
        <f t="shared" si="38"/>
        <v>0</v>
      </c>
      <c r="J59" s="15">
        <f t="shared" ref="J59:K59" si="41">J62</f>
        <v>0</v>
      </c>
      <c r="K59" s="16">
        <f t="shared" ref="K59:M59" si="42">K62</f>
        <v>500000</v>
      </c>
      <c r="L59" s="16">
        <f t="shared" si="38"/>
        <v>0</v>
      </c>
      <c r="M59" s="16">
        <f t="shared" si="42"/>
        <v>0</v>
      </c>
      <c r="N59" s="76"/>
      <c r="O59" s="76"/>
      <c r="P59" s="76"/>
      <c r="Q59" s="76"/>
      <c r="R59" s="76"/>
      <c r="S59" s="71"/>
      <c r="T59" s="71"/>
      <c r="U59" s="71"/>
      <c r="V59" s="76"/>
    </row>
    <row r="60" spans="1:22" s="14" customFormat="1" ht="47.25">
      <c r="A60" s="84"/>
      <c r="B60" s="85"/>
      <c r="C60" s="76"/>
      <c r="D60" s="72"/>
      <c r="E60" s="76"/>
      <c r="F60" s="13" t="s">
        <v>30</v>
      </c>
      <c r="G60" s="15">
        <f>SUM(H60:M60)</f>
        <v>0</v>
      </c>
      <c r="H60" s="15">
        <f t="shared" si="38"/>
        <v>0</v>
      </c>
      <c r="I60" s="15">
        <f t="shared" si="38"/>
        <v>0</v>
      </c>
      <c r="J60" s="15">
        <f t="shared" ref="J60:K60" si="43">J63</f>
        <v>0</v>
      </c>
      <c r="K60" s="16">
        <f t="shared" ref="K60:M60" si="44">K63</f>
        <v>0</v>
      </c>
      <c r="L60" s="16">
        <f t="shared" si="38"/>
        <v>0</v>
      </c>
      <c r="M60" s="16">
        <f t="shared" si="44"/>
        <v>0</v>
      </c>
      <c r="N60" s="76"/>
      <c r="O60" s="76"/>
      <c r="P60" s="76"/>
      <c r="Q60" s="76"/>
      <c r="R60" s="76"/>
      <c r="S60" s="72"/>
      <c r="T60" s="72"/>
      <c r="U60" s="72"/>
      <c r="V60" s="76"/>
    </row>
    <row r="61" spans="1:22" s="14" customFormat="1" ht="18" customHeight="1">
      <c r="A61" s="82"/>
      <c r="B61" s="67" t="s">
        <v>40</v>
      </c>
      <c r="C61" s="76">
        <v>2021</v>
      </c>
      <c r="D61" s="70">
        <v>2026</v>
      </c>
      <c r="E61" s="76" t="s">
        <v>18</v>
      </c>
      <c r="F61" s="13" t="s">
        <v>13</v>
      </c>
      <c r="G61" s="15">
        <f>SUM(H61:M61)</f>
        <v>500000</v>
      </c>
      <c r="H61" s="15">
        <f t="shared" ref="H61:L62" si="45">H64</f>
        <v>0</v>
      </c>
      <c r="I61" s="15">
        <f t="shared" si="45"/>
        <v>0</v>
      </c>
      <c r="J61" s="15">
        <f t="shared" ref="J61:K61" si="46">J64</f>
        <v>0</v>
      </c>
      <c r="K61" s="16">
        <f t="shared" ref="K61:M61" si="47">K64</f>
        <v>500000</v>
      </c>
      <c r="L61" s="16">
        <f t="shared" si="45"/>
        <v>0</v>
      </c>
      <c r="M61" s="16">
        <f t="shared" si="47"/>
        <v>0</v>
      </c>
      <c r="N61" s="73" t="s">
        <v>12</v>
      </c>
      <c r="O61" s="73" t="s">
        <v>12</v>
      </c>
      <c r="P61" s="73" t="s">
        <v>12</v>
      </c>
      <c r="Q61" s="73" t="s">
        <v>12</v>
      </c>
      <c r="R61" s="76" t="s">
        <v>12</v>
      </c>
      <c r="S61" s="86" t="s">
        <v>12</v>
      </c>
      <c r="T61" s="86" t="s">
        <v>12</v>
      </c>
      <c r="U61" s="86" t="s">
        <v>12</v>
      </c>
      <c r="V61" s="76" t="s">
        <v>12</v>
      </c>
    </row>
    <row r="62" spans="1:22" s="14" customFormat="1" ht="63">
      <c r="A62" s="83"/>
      <c r="B62" s="68"/>
      <c r="C62" s="76"/>
      <c r="D62" s="71"/>
      <c r="E62" s="76"/>
      <c r="F62" s="13" t="s">
        <v>17</v>
      </c>
      <c r="G62" s="15">
        <f>SUM(H62:M62)</f>
        <v>500000</v>
      </c>
      <c r="H62" s="15">
        <f t="shared" si="45"/>
        <v>0</v>
      </c>
      <c r="I62" s="15">
        <f t="shared" si="45"/>
        <v>0</v>
      </c>
      <c r="J62" s="15">
        <f t="shared" ref="J62:K62" si="48">J65</f>
        <v>0</v>
      </c>
      <c r="K62" s="16">
        <f t="shared" ref="K62:M62" si="49">K65</f>
        <v>500000</v>
      </c>
      <c r="L62" s="16">
        <f t="shared" si="45"/>
        <v>0</v>
      </c>
      <c r="M62" s="16">
        <f t="shared" si="49"/>
        <v>0</v>
      </c>
      <c r="N62" s="73"/>
      <c r="O62" s="73"/>
      <c r="P62" s="73"/>
      <c r="Q62" s="73"/>
      <c r="R62" s="76"/>
      <c r="S62" s="87"/>
      <c r="T62" s="87"/>
      <c r="U62" s="87"/>
      <c r="V62" s="76"/>
    </row>
    <row r="63" spans="1:22" s="14" customFormat="1" ht="47.25">
      <c r="A63" s="84"/>
      <c r="B63" s="69"/>
      <c r="C63" s="76"/>
      <c r="D63" s="72"/>
      <c r="E63" s="76"/>
      <c r="F63" s="13" t="s">
        <v>30</v>
      </c>
      <c r="G63" s="15">
        <f>SUM(H63:M63)</f>
        <v>0</v>
      </c>
      <c r="H63" s="15">
        <f t="shared" ref="H63:L63" si="50">H66</f>
        <v>0</v>
      </c>
      <c r="I63" s="15">
        <f t="shared" si="50"/>
        <v>0</v>
      </c>
      <c r="J63" s="15">
        <f t="shared" ref="J63:K63" si="51">J66</f>
        <v>0</v>
      </c>
      <c r="K63" s="16">
        <f t="shared" ref="K63:M63" si="52">K66</f>
        <v>0</v>
      </c>
      <c r="L63" s="16">
        <f t="shared" si="50"/>
        <v>0</v>
      </c>
      <c r="M63" s="16">
        <f t="shared" si="52"/>
        <v>0</v>
      </c>
      <c r="N63" s="73"/>
      <c r="O63" s="73"/>
      <c r="P63" s="73"/>
      <c r="Q63" s="73"/>
      <c r="R63" s="76"/>
      <c r="S63" s="88"/>
      <c r="T63" s="88"/>
      <c r="U63" s="88"/>
      <c r="V63" s="76"/>
    </row>
    <row r="64" spans="1:22" ht="21.75" customHeight="1">
      <c r="A64" s="82"/>
      <c r="B64" s="85" t="s">
        <v>80</v>
      </c>
      <c r="C64" s="76">
        <v>2021</v>
      </c>
      <c r="D64" s="70">
        <v>2026</v>
      </c>
      <c r="E64" s="76" t="s">
        <v>18</v>
      </c>
      <c r="F64" s="13" t="s">
        <v>13</v>
      </c>
      <c r="G64" s="15">
        <f>SUM(H64:M64)</f>
        <v>500000</v>
      </c>
      <c r="H64" s="15">
        <f t="shared" ref="H64:L64" si="53">H65+H66</f>
        <v>0</v>
      </c>
      <c r="I64" s="15">
        <f t="shared" si="53"/>
        <v>0</v>
      </c>
      <c r="J64" s="15">
        <f t="shared" ref="J64:K64" si="54">J65+J66</f>
        <v>0</v>
      </c>
      <c r="K64" s="16">
        <f t="shared" ref="K64:M64" si="55">K65+K66</f>
        <v>500000</v>
      </c>
      <c r="L64" s="16">
        <f t="shared" si="53"/>
        <v>0</v>
      </c>
      <c r="M64" s="16">
        <f t="shared" si="55"/>
        <v>0</v>
      </c>
      <c r="N64" s="76" t="s">
        <v>70</v>
      </c>
      <c r="O64" s="76" t="s">
        <v>71</v>
      </c>
      <c r="P64" s="73" t="s">
        <v>12</v>
      </c>
      <c r="Q64" s="73" t="s">
        <v>12</v>
      </c>
      <c r="R64" s="76">
        <v>1</v>
      </c>
      <c r="S64" s="86">
        <v>1</v>
      </c>
      <c r="T64" s="86" t="s">
        <v>12</v>
      </c>
      <c r="U64" s="86" t="s">
        <v>12</v>
      </c>
      <c r="V64" s="76" t="s">
        <v>12</v>
      </c>
    </row>
    <row r="65" spans="1:22" ht="63">
      <c r="A65" s="83"/>
      <c r="B65" s="85"/>
      <c r="C65" s="76"/>
      <c r="D65" s="71"/>
      <c r="E65" s="76"/>
      <c r="F65" s="13" t="s">
        <v>17</v>
      </c>
      <c r="G65" s="15">
        <f>SUM(H65:M65)</f>
        <v>500000</v>
      </c>
      <c r="H65" s="15">
        <v>0</v>
      </c>
      <c r="I65" s="15">
        <v>0</v>
      </c>
      <c r="J65" s="15">
        <v>0</v>
      </c>
      <c r="K65" s="16">
        <v>500000</v>
      </c>
      <c r="L65" s="16">
        <v>0</v>
      </c>
      <c r="M65" s="16">
        <v>0</v>
      </c>
      <c r="N65" s="76"/>
      <c r="O65" s="76"/>
      <c r="P65" s="73"/>
      <c r="Q65" s="73"/>
      <c r="R65" s="76"/>
      <c r="S65" s="87"/>
      <c r="T65" s="87"/>
      <c r="U65" s="87"/>
      <c r="V65" s="76"/>
    </row>
    <row r="66" spans="1:22" ht="47.25">
      <c r="A66" s="84"/>
      <c r="B66" s="85"/>
      <c r="C66" s="76"/>
      <c r="D66" s="72"/>
      <c r="E66" s="76"/>
      <c r="F66" s="13" t="s">
        <v>30</v>
      </c>
      <c r="G66" s="15">
        <f>SUM(H66:M66)</f>
        <v>0</v>
      </c>
      <c r="H66" s="15">
        <v>0</v>
      </c>
      <c r="I66" s="15">
        <v>0</v>
      </c>
      <c r="J66" s="15">
        <v>0</v>
      </c>
      <c r="K66" s="16">
        <v>0</v>
      </c>
      <c r="L66" s="16">
        <v>0</v>
      </c>
      <c r="M66" s="16">
        <v>0</v>
      </c>
      <c r="N66" s="76"/>
      <c r="O66" s="76"/>
      <c r="P66" s="73"/>
      <c r="Q66" s="73"/>
      <c r="R66" s="76"/>
      <c r="S66" s="88"/>
      <c r="T66" s="88"/>
      <c r="U66" s="88"/>
      <c r="V66" s="76"/>
    </row>
    <row r="67" spans="1:22" s="14" customFormat="1" ht="18" customHeight="1">
      <c r="A67" s="82"/>
      <c r="B67" s="85" t="s">
        <v>41</v>
      </c>
      <c r="C67" s="76">
        <v>2021</v>
      </c>
      <c r="D67" s="70">
        <v>2026</v>
      </c>
      <c r="E67" s="76" t="s">
        <v>18</v>
      </c>
      <c r="F67" s="13" t="s">
        <v>13</v>
      </c>
      <c r="G67" s="15">
        <f>SUM(H67:M67)</f>
        <v>8590637.5700000003</v>
      </c>
      <c r="H67" s="15">
        <f t="shared" ref="H67:L69" si="56">H70</f>
        <v>3188127.6799999997</v>
      </c>
      <c r="I67" s="15">
        <f t="shared" si="56"/>
        <v>1513262.49</v>
      </c>
      <c r="J67" s="15">
        <f t="shared" ref="J67:K67" si="57">J70</f>
        <v>1360477.4000000001</v>
      </c>
      <c r="K67" s="16">
        <f t="shared" ref="K67:M67" si="58">K70</f>
        <v>918730</v>
      </c>
      <c r="L67" s="16">
        <f t="shared" si="56"/>
        <v>799780</v>
      </c>
      <c r="M67" s="16">
        <f t="shared" si="58"/>
        <v>810260</v>
      </c>
      <c r="N67" s="76" t="s">
        <v>12</v>
      </c>
      <c r="O67" s="76" t="s">
        <v>12</v>
      </c>
      <c r="P67" s="76" t="s">
        <v>12</v>
      </c>
      <c r="Q67" s="76" t="s">
        <v>12</v>
      </c>
      <c r="R67" s="76" t="s">
        <v>12</v>
      </c>
      <c r="S67" s="70" t="s">
        <v>12</v>
      </c>
      <c r="T67" s="70" t="s">
        <v>12</v>
      </c>
      <c r="U67" s="70" t="s">
        <v>12</v>
      </c>
      <c r="V67" s="76" t="s">
        <v>12</v>
      </c>
    </row>
    <row r="68" spans="1:22" s="14" customFormat="1" ht="63">
      <c r="A68" s="83"/>
      <c r="B68" s="85"/>
      <c r="C68" s="76"/>
      <c r="D68" s="71"/>
      <c r="E68" s="76"/>
      <c r="F68" s="13" t="s">
        <v>17</v>
      </c>
      <c r="G68" s="15">
        <f>SUM(H68:M68)</f>
        <v>6302021.0499999998</v>
      </c>
      <c r="H68" s="15">
        <f t="shared" si="56"/>
        <v>1536032.26</v>
      </c>
      <c r="I68" s="15">
        <f t="shared" si="56"/>
        <v>913262.49</v>
      </c>
      <c r="J68" s="15">
        <f t="shared" ref="J68:K68" si="59">J71</f>
        <v>1323956.3</v>
      </c>
      <c r="K68" s="16">
        <f t="shared" ref="K68:M68" si="60">K71</f>
        <v>918730</v>
      </c>
      <c r="L68" s="16">
        <f t="shared" si="56"/>
        <v>799780</v>
      </c>
      <c r="M68" s="16">
        <f t="shared" si="60"/>
        <v>810260</v>
      </c>
      <c r="N68" s="76"/>
      <c r="O68" s="76"/>
      <c r="P68" s="76"/>
      <c r="Q68" s="76"/>
      <c r="R68" s="76"/>
      <c r="S68" s="71"/>
      <c r="T68" s="71"/>
      <c r="U68" s="71"/>
      <c r="V68" s="76"/>
    </row>
    <row r="69" spans="1:22" s="14" customFormat="1" ht="47.25">
      <c r="A69" s="84"/>
      <c r="B69" s="85"/>
      <c r="C69" s="76"/>
      <c r="D69" s="72"/>
      <c r="E69" s="76"/>
      <c r="F69" s="13" t="s">
        <v>30</v>
      </c>
      <c r="G69" s="15">
        <f>SUM(H69:M69)</f>
        <v>2288616.52</v>
      </c>
      <c r="H69" s="15">
        <f t="shared" si="56"/>
        <v>1652095.42</v>
      </c>
      <c r="I69" s="15">
        <f t="shared" si="56"/>
        <v>600000</v>
      </c>
      <c r="J69" s="15">
        <f t="shared" ref="J69:K69" si="61">J72</f>
        <v>36521.1</v>
      </c>
      <c r="K69" s="16">
        <f t="shared" ref="K69:M69" si="62">K72</f>
        <v>0</v>
      </c>
      <c r="L69" s="16">
        <f t="shared" si="56"/>
        <v>0</v>
      </c>
      <c r="M69" s="16">
        <f t="shared" si="62"/>
        <v>0</v>
      </c>
      <c r="N69" s="76"/>
      <c r="O69" s="76"/>
      <c r="P69" s="76"/>
      <c r="Q69" s="76"/>
      <c r="R69" s="76"/>
      <c r="S69" s="72"/>
      <c r="T69" s="72"/>
      <c r="U69" s="72"/>
      <c r="V69" s="76"/>
    </row>
    <row r="70" spans="1:22" ht="18" customHeight="1">
      <c r="A70" s="82"/>
      <c r="B70" s="85" t="s">
        <v>42</v>
      </c>
      <c r="C70" s="76">
        <v>2021</v>
      </c>
      <c r="D70" s="70">
        <v>2026</v>
      </c>
      <c r="E70" s="76" t="s">
        <v>18</v>
      </c>
      <c r="F70" s="12" t="s">
        <v>13</v>
      </c>
      <c r="G70" s="15">
        <f>SUM(H70:M70)</f>
        <v>8590637.5700000003</v>
      </c>
      <c r="H70" s="15">
        <f>H73+H76+H79+H82+H85+H88+H91</f>
        <v>3188127.6799999997</v>
      </c>
      <c r="I70" s="15">
        <f t="shared" ref="H70:I71" si="63">I73+I76+I79+I82+I85+I88</f>
        <v>1513262.49</v>
      </c>
      <c r="J70" s="15">
        <f>J73+J76+J79+J82+J85+J88+J94</f>
        <v>1360477.4000000001</v>
      </c>
      <c r="K70" s="16">
        <f>K73+K76+K79+K82+K85+K88+K94+K97</f>
        <v>918730</v>
      </c>
      <c r="L70" s="16">
        <f>L73+L76+L79+L82+L85+L88+L94</f>
        <v>799780</v>
      </c>
      <c r="M70" s="16">
        <f t="shared" ref="M70" si="64">M73+M76+M79+M82+M85+M88</f>
        <v>810260</v>
      </c>
      <c r="N70" s="73" t="s">
        <v>12</v>
      </c>
      <c r="O70" s="73" t="s">
        <v>12</v>
      </c>
      <c r="P70" s="73" t="s">
        <v>12</v>
      </c>
      <c r="Q70" s="73" t="s">
        <v>12</v>
      </c>
      <c r="R70" s="76" t="s">
        <v>12</v>
      </c>
      <c r="S70" s="86" t="s">
        <v>12</v>
      </c>
      <c r="T70" s="86" t="s">
        <v>12</v>
      </c>
      <c r="U70" s="86" t="s">
        <v>12</v>
      </c>
      <c r="V70" s="76" t="s">
        <v>12</v>
      </c>
    </row>
    <row r="71" spans="1:22" ht="35.25" customHeight="1">
      <c r="A71" s="83"/>
      <c r="B71" s="85"/>
      <c r="C71" s="76"/>
      <c r="D71" s="71"/>
      <c r="E71" s="76"/>
      <c r="F71" s="12" t="s">
        <v>17</v>
      </c>
      <c r="G71" s="15">
        <f>SUM(H71:M71)</f>
        <v>6302021.0499999998</v>
      </c>
      <c r="H71" s="15">
        <f t="shared" si="63"/>
        <v>1536032.26</v>
      </c>
      <c r="I71" s="15">
        <f>I74+I77+I80+I83+I86+I89</f>
        <v>913262.49</v>
      </c>
      <c r="J71" s="15">
        <f>J74+J77+J80+J83+J86+J89+J95+Y76</f>
        <v>1323956.3</v>
      </c>
      <c r="K71" s="16">
        <f>K74+K77+K80+K83+K86+K89+K95+K98</f>
        <v>918730</v>
      </c>
      <c r="L71" s="16">
        <f>L74+L77+L80+L83+L86+L89+L95+AA76</f>
        <v>799780</v>
      </c>
      <c r="M71" s="16">
        <f t="shared" ref="M71" si="65">M74+M77+M80+M83+M86+M89</f>
        <v>810260</v>
      </c>
      <c r="N71" s="73"/>
      <c r="O71" s="73"/>
      <c r="P71" s="73"/>
      <c r="Q71" s="73"/>
      <c r="R71" s="76"/>
      <c r="S71" s="87"/>
      <c r="T71" s="87"/>
      <c r="U71" s="87"/>
      <c r="V71" s="76"/>
    </row>
    <row r="72" spans="1:22" ht="47.25">
      <c r="A72" s="84"/>
      <c r="B72" s="85"/>
      <c r="C72" s="76"/>
      <c r="D72" s="72"/>
      <c r="E72" s="76"/>
      <c r="F72" s="13" t="s">
        <v>30</v>
      </c>
      <c r="G72" s="15">
        <f>SUM(H72:M72)</f>
        <v>2288616.52</v>
      </c>
      <c r="H72" s="15">
        <f>H75+H78+H81+H84+H87+H90+H93</f>
        <v>1652095.42</v>
      </c>
      <c r="I72" s="15">
        <f t="shared" ref="I72" si="66">I75+I78+I81+I84+I87+I90</f>
        <v>600000</v>
      </c>
      <c r="J72" s="15">
        <f>J75+J78+J81+J84+J87+J90</f>
        <v>36521.1</v>
      </c>
      <c r="K72" s="16">
        <f t="shared" ref="K72:M72" si="67">K75+K78+K81+K84+K87+K90</f>
        <v>0</v>
      </c>
      <c r="L72" s="16">
        <f>L75+L78+L81+L84+L87+L90</f>
        <v>0</v>
      </c>
      <c r="M72" s="16">
        <f t="shared" si="67"/>
        <v>0</v>
      </c>
      <c r="N72" s="73"/>
      <c r="O72" s="73"/>
      <c r="P72" s="73"/>
      <c r="Q72" s="73"/>
      <c r="R72" s="76"/>
      <c r="S72" s="88"/>
      <c r="T72" s="88"/>
      <c r="U72" s="88"/>
      <c r="V72" s="76"/>
    </row>
    <row r="73" spans="1:22" ht="20.25" customHeight="1">
      <c r="A73" s="82"/>
      <c r="B73" s="85" t="s">
        <v>43</v>
      </c>
      <c r="C73" s="76">
        <v>2021</v>
      </c>
      <c r="D73" s="70">
        <v>2026</v>
      </c>
      <c r="E73" s="76" t="s">
        <v>18</v>
      </c>
      <c r="F73" s="13" t="s">
        <v>13</v>
      </c>
      <c r="G73" s="15">
        <f>SUM(H73:M73)</f>
        <v>4052168.29</v>
      </c>
      <c r="H73" s="15">
        <f t="shared" ref="H73:L73" si="68">H74+H75</f>
        <v>838359.64</v>
      </c>
      <c r="I73" s="15">
        <f t="shared" si="68"/>
        <v>505570</v>
      </c>
      <c r="J73" s="15">
        <f t="shared" ref="J73:K73" si="69">J74+J75</f>
        <v>940468.65</v>
      </c>
      <c r="K73" s="16">
        <f t="shared" ref="K73:M73" si="70">K74+K75</f>
        <v>577730</v>
      </c>
      <c r="L73" s="16">
        <f t="shared" si="68"/>
        <v>584780</v>
      </c>
      <c r="M73" s="16">
        <f t="shared" si="70"/>
        <v>605260</v>
      </c>
      <c r="N73" s="76" t="s">
        <v>55</v>
      </c>
      <c r="O73" s="76" t="s">
        <v>20</v>
      </c>
      <c r="P73" s="76" t="s">
        <v>12</v>
      </c>
      <c r="Q73" s="76">
        <v>90</v>
      </c>
      <c r="R73" s="76">
        <v>90</v>
      </c>
      <c r="S73" s="70">
        <v>90</v>
      </c>
      <c r="T73" s="70">
        <v>90</v>
      </c>
      <c r="U73" s="70">
        <v>90</v>
      </c>
      <c r="V73" s="76">
        <v>90</v>
      </c>
    </row>
    <row r="74" spans="1:22" ht="35.25" customHeight="1">
      <c r="A74" s="83"/>
      <c r="B74" s="85"/>
      <c r="C74" s="76"/>
      <c r="D74" s="71"/>
      <c r="E74" s="76"/>
      <c r="F74" s="13" t="s">
        <v>17</v>
      </c>
      <c r="G74" s="15">
        <f>SUM(H74:M74)</f>
        <v>4052168.29</v>
      </c>
      <c r="H74" s="15">
        <v>838359.64</v>
      </c>
      <c r="I74" s="15">
        <v>505570</v>
      </c>
      <c r="J74" s="15">
        <v>940468.65</v>
      </c>
      <c r="K74" s="16">
        <v>577730</v>
      </c>
      <c r="L74" s="16">
        <v>584780</v>
      </c>
      <c r="M74" s="16">
        <v>605260</v>
      </c>
      <c r="N74" s="76"/>
      <c r="O74" s="76"/>
      <c r="P74" s="76"/>
      <c r="Q74" s="76"/>
      <c r="R74" s="76"/>
      <c r="S74" s="71"/>
      <c r="T74" s="71"/>
      <c r="U74" s="71"/>
      <c r="V74" s="76"/>
    </row>
    <row r="75" spans="1:22" ht="34.5" customHeight="1">
      <c r="A75" s="84"/>
      <c r="B75" s="85"/>
      <c r="C75" s="76"/>
      <c r="D75" s="72"/>
      <c r="E75" s="76"/>
      <c r="F75" s="13" t="s">
        <v>30</v>
      </c>
      <c r="G75" s="15">
        <f>SUM(H75:M75)</f>
        <v>0</v>
      </c>
      <c r="H75" s="15">
        <v>0</v>
      </c>
      <c r="I75" s="15">
        <v>0</v>
      </c>
      <c r="J75" s="15">
        <v>0</v>
      </c>
      <c r="K75" s="16">
        <v>0</v>
      </c>
      <c r="L75" s="16">
        <v>0</v>
      </c>
      <c r="M75" s="16">
        <v>0</v>
      </c>
      <c r="N75" s="76"/>
      <c r="O75" s="76"/>
      <c r="P75" s="76"/>
      <c r="Q75" s="76"/>
      <c r="R75" s="76"/>
      <c r="S75" s="72"/>
      <c r="T75" s="72"/>
      <c r="U75" s="72"/>
      <c r="V75" s="76"/>
    </row>
    <row r="76" spans="1:22">
      <c r="A76" s="82"/>
      <c r="B76" s="85" t="s">
        <v>82</v>
      </c>
      <c r="C76" s="76">
        <v>2021</v>
      </c>
      <c r="D76" s="70">
        <v>2026</v>
      </c>
      <c r="E76" s="76" t="s">
        <v>18</v>
      </c>
      <c r="F76" s="13" t="s">
        <v>13</v>
      </c>
      <c r="G76" s="15">
        <f>SUM(H76:M76)</f>
        <v>70000</v>
      </c>
      <c r="H76" s="15">
        <f t="shared" ref="H76:L76" si="71">H77+H78</f>
        <v>0</v>
      </c>
      <c r="I76" s="15">
        <f t="shared" si="71"/>
        <v>25000</v>
      </c>
      <c r="J76" s="15">
        <f t="shared" ref="J76:K76" si="72">J77+J78</f>
        <v>0</v>
      </c>
      <c r="K76" s="16">
        <f t="shared" ref="K76:M76" si="73">K77+K78</f>
        <v>15000</v>
      </c>
      <c r="L76" s="16">
        <f t="shared" si="71"/>
        <v>15000</v>
      </c>
      <c r="M76" s="16">
        <f t="shared" si="73"/>
        <v>15000</v>
      </c>
      <c r="N76" s="76" t="s">
        <v>128</v>
      </c>
      <c r="O76" s="76" t="s">
        <v>20</v>
      </c>
      <c r="P76" s="76" t="s">
        <v>12</v>
      </c>
      <c r="Q76" s="76" t="s">
        <v>12</v>
      </c>
      <c r="R76" s="76" t="s">
        <v>12</v>
      </c>
      <c r="S76" s="70" t="s">
        <v>12</v>
      </c>
      <c r="T76" s="70" t="s">
        <v>12</v>
      </c>
      <c r="U76" s="70">
        <v>1.5</v>
      </c>
      <c r="V76" s="76">
        <v>2</v>
      </c>
    </row>
    <row r="77" spans="1:22" ht="63">
      <c r="A77" s="83"/>
      <c r="B77" s="85"/>
      <c r="C77" s="76"/>
      <c r="D77" s="71"/>
      <c r="E77" s="76"/>
      <c r="F77" s="13" t="s">
        <v>17</v>
      </c>
      <c r="G77" s="15">
        <f>SUM(H77:M77)</f>
        <v>70000</v>
      </c>
      <c r="H77" s="15">
        <v>0</v>
      </c>
      <c r="I77" s="15">
        <v>25000</v>
      </c>
      <c r="J77" s="15">
        <v>0</v>
      </c>
      <c r="K77" s="16">
        <v>15000</v>
      </c>
      <c r="L77" s="16">
        <v>15000</v>
      </c>
      <c r="M77" s="16">
        <v>15000</v>
      </c>
      <c r="N77" s="76"/>
      <c r="O77" s="76"/>
      <c r="P77" s="76"/>
      <c r="Q77" s="76"/>
      <c r="R77" s="76"/>
      <c r="S77" s="71"/>
      <c r="T77" s="71"/>
      <c r="U77" s="71"/>
      <c r="V77" s="76"/>
    </row>
    <row r="78" spans="1:22" ht="47.25">
      <c r="A78" s="84"/>
      <c r="B78" s="85"/>
      <c r="C78" s="76"/>
      <c r="D78" s="72"/>
      <c r="E78" s="76"/>
      <c r="F78" s="13" t="s">
        <v>30</v>
      </c>
      <c r="G78" s="15">
        <f>SUM(H78:M78)</f>
        <v>0</v>
      </c>
      <c r="H78" s="15">
        <v>0</v>
      </c>
      <c r="I78" s="15">
        <v>0</v>
      </c>
      <c r="J78" s="15">
        <v>0</v>
      </c>
      <c r="K78" s="16">
        <v>0</v>
      </c>
      <c r="L78" s="16">
        <v>0</v>
      </c>
      <c r="M78" s="16">
        <v>0</v>
      </c>
      <c r="N78" s="76"/>
      <c r="O78" s="76"/>
      <c r="P78" s="76"/>
      <c r="Q78" s="76"/>
      <c r="R78" s="76"/>
      <c r="S78" s="72"/>
      <c r="T78" s="72"/>
      <c r="U78" s="72"/>
      <c r="V78" s="76"/>
    </row>
    <row r="79" spans="1:22">
      <c r="A79" s="82"/>
      <c r="B79" s="85" t="s">
        <v>154</v>
      </c>
      <c r="C79" s="76">
        <v>2021</v>
      </c>
      <c r="D79" s="70">
        <v>2026</v>
      </c>
      <c r="E79" s="76" t="s">
        <v>18</v>
      </c>
      <c r="F79" s="13" t="s">
        <v>13</v>
      </c>
      <c r="G79" s="15">
        <f>SUM(H79:M79)</f>
        <v>617101.40999999992</v>
      </c>
      <c r="H79" s="15">
        <f t="shared" ref="H79:L79" si="74">H80+H81</f>
        <v>0</v>
      </c>
      <c r="I79" s="15">
        <f t="shared" si="74"/>
        <v>70000</v>
      </c>
      <c r="J79" s="15">
        <v>324101.40999999997</v>
      </c>
      <c r="K79" s="16">
        <f t="shared" ref="K79:M79" si="75">K80+K81</f>
        <v>43000</v>
      </c>
      <c r="L79" s="16">
        <f t="shared" si="74"/>
        <v>90000</v>
      </c>
      <c r="M79" s="16">
        <f t="shared" si="75"/>
        <v>90000</v>
      </c>
      <c r="N79" s="76" t="s">
        <v>155</v>
      </c>
      <c r="O79" s="76" t="s">
        <v>57</v>
      </c>
      <c r="P79" s="76" t="s">
        <v>12</v>
      </c>
      <c r="Q79" s="76" t="s">
        <v>12</v>
      </c>
      <c r="R79" s="76">
        <v>1</v>
      </c>
      <c r="S79" s="70">
        <v>1</v>
      </c>
      <c r="T79" s="76" t="s">
        <v>12</v>
      </c>
      <c r="U79" s="70">
        <v>1</v>
      </c>
      <c r="V79" s="76">
        <v>1</v>
      </c>
    </row>
    <row r="80" spans="1:22" ht="63">
      <c r="A80" s="83"/>
      <c r="B80" s="85"/>
      <c r="C80" s="76"/>
      <c r="D80" s="71"/>
      <c r="E80" s="76"/>
      <c r="F80" s="13" t="s">
        <v>17</v>
      </c>
      <c r="G80" s="15">
        <f>SUM(H80:M80)</f>
        <v>617101.40999999992</v>
      </c>
      <c r="H80" s="15">
        <v>0</v>
      </c>
      <c r="I80" s="15">
        <v>70000</v>
      </c>
      <c r="J80" s="15">
        <v>324101.40999999997</v>
      </c>
      <c r="K80" s="16">
        <v>43000</v>
      </c>
      <c r="L80" s="16">
        <v>90000</v>
      </c>
      <c r="M80" s="16">
        <v>90000</v>
      </c>
      <c r="N80" s="76"/>
      <c r="O80" s="76"/>
      <c r="P80" s="76"/>
      <c r="Q80" s="76"/>
      <c r="R80" s="76"/>
      <c r="S80" s="71"/>
      <c r="T80" s="76"/>
      <c r="U80" s="71"/>
      <c r="V80" s="76"/>
    </row>
    <row r="81" spans="1:22" ht="47.25">
      <c r="A81" s="84"/>
      <c r="B81" s="85"/>
      <c r="C81" s="76"/>
      <c r="D81" s="72"/>
      <c r="E81" s="76"/>
      <c r="F81" s="13" t="s">
        <v>30</v>
      </c>
      <c r="G81" s="15">
        <f>SUM(H81:M81)</f>
        <v>0</v>
      </c>
      <c r="H81" s="15">
        <v>0</v>
      </c>
      <c r="I81" s="15">
        <v>0</v>
      </c>
      <c r="J81" s="15">
        <v>0</v>
      </c>
      <c r="K81" s="16">
        <v>0</v>
      </c>
      <c r="L81" s="16">
        <v>0</v>
      </c>
      <c r="M81" s="16">
        <v>0</v>
      </c>
      <c r="N81" s="76"/>
      <c r="O81" s="76"/>
      <c r="P81" s="76"/>
      <c r="Q81" s="76"/>
      <c r="R81" s="76"/>
      <c r="S81" s="72"/>
      <c r="T81" s="76"/>
      <c r="U81" s="72"/>
      <c r="V81" s="76"/>
    </row>
    <row r="82" spans="1:22">
      <c r="A82" s="82"/>
      <c r="B82" s="85" t="s">
        <v>83</v>
      </c>
      <c r="C82" s="76">
        <v>2021</v>
      </c>
      <c r="D82" s="70">
        <v>2026</v>
      </c>
      <c r="E82" s="76" t="s">
        <v>18</v>
      </c>
      <c r="F82" s="13" t="s">
        <v>13</v>
      </c>
      <c r="G82" s="15">
        <f>SUM(H82:M82)</f>
        <v>1369851.35</v>
      </c>
      <c r="H82" s="15">
        <f t="shared" ref="H82:L82" si="76">H83+H84</f>
        <v>697672.62</v>
      </c>
      <c r="I82" s="15">
        <f t="shared" si="76"/>
        <v>312692.49</v>
      </c>
      <c r="J82" s="15">
        <f t="shared" ref="J82:K82" si="77">J83+J84</f>
        <v>49486.239999999998</v>
      </c>
      <c r="K82" s="16">
        <f t="shared" ref="K82:M82" si="78">K83+K84</f>
        <v>110000</v>
      </c>
      <c r="L82" s="16">
        <f t="shared" si="76"/>
        <v>100000</v>
      </c>
      <c r="M82" s="16">
        <f t="shared" si="78"/>
        <v>100000</v>
      </c>
      <c r="N82" s="76" t="s">
        <v>150</v>
      </c>
      <c r="O82" s="76" t="s">
        <v>57</v>
      </c>
      <c r="P82" s="76" t="s">
        <v>12</v>
      </c>
      <c r="Q82" s="76">
        <v>10</v>
      </c>
      <c r="R82" s="76">
        <v>8</v>
      </c>
      <c r="S82" s="70">
        <v>8</v>
      </c>
      <c r="T82" s="70">
        <v>8</v>
      </c>
      <c r="U82" s="70">
        <v>8</v>
      </c>
      <c r="V82" s="76">
        <v>8</v>
      </c>
    </row>
    <row r="83" spans="1:22" ht="63">
      <c r="A83" s="83"/>
      <c r="B83" s="85"/>
      <c r="C83" s="76"/>
      <c r="D83" s="71"/>
      <c r="E83" s="76"/>
      <c r="F83" s="13" t="s">
        <v>17</v>
      </c>
      <c r="G83" s="15">
        <f>SUM(H83:M83)</f>
        <v>1369851.35</v>
      </c>
      <c r="H83" s="15">
        <v>697672.62</v>
      </c>
      <c r="I83" s="15">
        <v>312692.49</v>
      </c>
      <c r="J83" s="15">
        <v>49486.239999999998</v>
      </c>
      <c r="K83" s="16">
        <v>110000</v>
      </c>
      <c r="L83" s="16">
        <v>100000</v>
      </c>
      <c r="M83" s="16">
        <v>100000</v>
      </c>
      <c r="N83" s="76"/>
      <c r="O83" s="76"/>
      <c r="P83" s="76"/>
      <c r="Q83" s="76"/>
      <c r="R83" s="76"/>
      <c r="S83" s="71"/>
      <c r="T83" s="71"/>
      <c r="U83" s="71"/>
      <c r="V83" s="76"/>
    </row>
    <row r="84" spans="1:22" ht="47.25">
      <c r="A84" s="84"/>
      <c r="B84" s="85"/>
      <c r="C84" s="76"/>
      <c r="D84" s="72"/>
      <c r="E84" s="76"/>
      <c r="F84" s="13" t="s">
        <v>30</v>
      </c>
      <c r="G84" s="15">
        <f>SUM(H84:M84)</f>
        <v>0</v>
      </c>
      <c r="H84" s="15">
        <v>0</v>
      </c>
      <c r="I84" s="15">
        <v>0</v>
      </c>
      <c r="J84" s="15">
        <v>0</v>
      </c>
      <c r="K84" s="16">
        <v>0</v>
      </c>
      <c r="L84" s="16">
        <v>0</v>
      </c>
      <c r="M84" s="16">
        <v>0</v>
      </c>
      <c r="N84" s="76"/>
      <c r="O84" s="76"/>
      <c r="P84" s="76"/>
      <c r="Q84" s="76"/>
      <c r="R84" s="76"/>
      <c r="S84" s="72"/>
      <c r="T84" s="72"/>
      <c r="U84" s="72"/>
      <c r="V84" s="76"/>
    </row>
    <row r="85" spans="1:22">
      <c r="A85" s="82"/>
      <c r="B85" s="85" t="s">
        <v>84</v>
      </c>
      <c r="C85" s="76">
        <v>2021</v>
      </c>
      <c r="D85" s="70">
        <v>2026</v>
      </c>
      <c r="E85" s="76" t="s">
        <v>18</v>
      </c>
      <c r="F85" s="13" t="s">
        <v>13</v>
      </c>
      <c r="G85" s="15">
        <f>SUM(H85:M85)</f>
        <v>1783616.52</v>
      </c>
      <c r="H85" s="15">
        <f t="shared" ref="H85:L85" si="79">H86+H87</f>
        <v>1147095.42</v>
      </c>
      <c r="I85" s="15">
        <f t="shared" si="79"/>
        <v>600000</v>
      </c>
      <c r="J85" s="15">
        <f t="shared" ref="J85:K85" si="80">J86+J87</f>
        <v>36521.1</v>
      </c>
      <c r="K85" s="16">
        <f t="shared" ref="K85:M85" si="81">K86+K87</f>
        <v>0</v>
      </c>
      <c r="L85" s="16">
        <f t="shared" si="79"/>
        <v>0</v>
      </c>
      <c r="M85" s="16">
        <f t="shared" si="81"/>
        <v>0</v>
      </c>
      <c r="N85" s="76" t="s">
        <v>81</v>
      </c>
      <c r="O85" s="76" t="s">
        <v>20</v>
      </c>
      <c r="P85" s="76" t="s">
        <v>12</v>
      </c>
      <c r="Q85" s="76">
        <v>100</v>
      </c>
      <c r="R85" s="76">
        <v>100</v>
      </c>
      <c r="S85" s="70">
        <v>100</v>
      </c>
      <c r="T85" s="70">
        <v>100</v>
      </c>
      <c r="U85" s="70">
        <v>100</v>
      </c>
      <c r="V85" s="76" t="s">
        <v>12</v>
      </c>
    </row>
    <row r="86" spans="1:22" ht="63">
      <c r="A86" s="83"/>
      <c r="B86" s="85"/>
      <c r="C86" s="76"/>
      <c r="D86" s="71"/>
      <c r="E86" s="76"/>
      <c r="F86" s="13" t="s">
        <v>17</v>
      </c>
      <c r="G86" s="15">
        <f>SUM(H86:M86)</f>
        <v>0</v>
      </c>
      <c r="H86" s="15">
        <v>0</v>
      </c>
      <c r="I86" s="15">
        <v>0</v>
      </c>
      <c r="J86" s="15">
        <v>0</v>
      </c>
      <c r="K86" s="16">
        <v>0</v>
      </c>
      <c r="L86" s="16">
        <v>0</v>
      </c>
      <c r="M86" s="16">
        <v>0</v>
      </c>
      <c r="N86" s="76"/>
      <c r="O86" s="76"/>
      <c r="P86" s="76"/>
      <c r="Q86" s="76"/>
      <c r="R86" s="76"/>
      <c r="S86" s="71"/>
      <c r="T86" s="71"/>
      <c r="U86" s="71"/>
      <c r="V86" s="76"/>
    </row>
    <row r="87" spans="1:22" ht="52.9" customHeight="1">
      <c r="A87" s="84"/>
      <c r="B87" s="85"/>
      <c r="C87" s="76"/>
      <c r="D87" s="72"/>
      <c r="E87" s="76"/>
      <c r="F87" s="13" t="s">
        <v>30</v>
      </c>
      <c r="G87" s="15">
        <f>SUM(H87:M87)</f>
        <v>1783616.52</v>
      </c>
      <c r="H87" s="15">
        <v>1147095.42</v>
      </c>
      <c r="I87" s="15">
        <v>600000</v>
      </c>
      <c r="J87" s="15">
        <v>36521.1</v>
      </c>
      <c r="K87" s="16">
        <v>0</v>
      </c>
      <c r="L87" s="16">
        <v>0</v>
      </c>
      <c r="M87" s="16">
        <v>0</v>
      </c>
      <c r="N87" s="76"/>
      <c r="O87" s="76"/>
      <c r="P87" s="76"/>
      <c r="Q87" s="76"/>
      <c r="R87" s="76"/>
      <c r="S87" s="72"/>
      <c r="T87" s="72"/>
      <c r="U87" s="72"/>
      <c r="V87" s="76"/>
    </row>
    <row r="88" spans="1:22">
      <c r="A88" s="82"/>
      <c r="B88" s="85" t="s">
        <v>143</v>
      </c>
      <c r="C88" s="76">
        <v>2021</v>
      </c>
      <c r="D88" s="70">
        <v>2026</v>
      </c>
      <c r="E88" s="76" t="s">
        <v>18</v>
      </c>
      <c r="F88" s="13" t="s">
        <v>13</v>
      </c>
      <c r="G88" s="15">
        <f>SUM(H88:M88)</f>
        <v>21000</v>
      </c>
      <c r="H88" s="15">
        <f t="shared" ref="H88:L88" si="82">H89+H90</f>
        <v>21000</v>
      </c>
      <c r="I88" s="15">
        <f t="shared" si="82"/>
        <v>0</v>
      </c>
      <c r="J88" s="15">
        <f t="shared" ref="J88:K88" si="83">J89+J90</f>
        <v>0</v>
      </c>
      <c r="K88" s="16">
        <f t="shared" ref="K88:M88" si="84">K89+K90</f>
        <v>0</v>
      </c>
      <c r="L88" s="16">
        <f t="shared" si="82"/>
        <v>0</v>
      </c>
      <c r="M88" s="16">
        <f t="shared" si="84"/>
        <v>0</v>
      </c>
      <c r="N88" s="76" t="s">
        <v>142</v>
      </c>
      <c r="O88" s="76" t="s">
        <v>71</v>
      </c>
      <c r="P88" s="76" t="s">
        <v>12</v>
      </c>
      <c r="Q88" s="76" t="s">
        <v>12</v>
      </c>
      <c r="R88" s="76" t="s">
        <v>12</v>
      </c>
      <c r="S88" s="76" t="s">
        <v>12</v>
      </c>
      <c r="T88" s="76">
        <v>13</v>
      </c>
      <c r="U88" s="76" t="s">
        <v>12</v>
      </c>
      <c r="V88" s="76" t="s">
        <v>12</v>
      </c>
    </row>
    <row r="89" spans="1:22" ht="63">
      <c r="A89" s="83"/>
      <c r="B89" s="85"/>
      <c r="C89" s="76"/>
      <c r="D89" s="71"/>
      <c r="E89" s="76"/>
      <c r="F89" s="13" t="s">
        <v>17</v>
      </c>
      <c r="G89" s="15">
        <f>SUM(H89:M89)</f>
        <v>0</v>
      </c>
      <c r="H89" s="15">
        <v>0</v>
      </c>
      <c r="I89" s="15">
        <v>0</v>
      </c>
      <c r="J89" s="15">
        <v>0</v>
      </c>
      <c r="K89" s="16">
        <v>0</v>
      </c>
      <c r="L89" s="16">
        <v>0</v>
      </c>
      <c r="M89" s="16">
        <v>0</v>
      </c>
      <c r="N89" s="76"/>
      <c r="O89" s="76"/>
      <c r="P89" s="76"/>
      <c r="Q89" s="76"/>
      <c r="R89" s="76"/>
      <c r="S89" s="76"/>
      <c r="T89" s="76"/>
      <c r="U89" s="76"/>
      <c r="V89" s="76"/>
    </row>
    <row r="90" spans="1:22" ht="28.9" customHeight="1">
      <c r="A90" s="84"/>
      <c r="B90" s="85"/>
      <c r="C90" s="76"/>
      <c r="D90" s="72"/>
      <c r="E90" s="76"/>
      <c r="F90" s="13" t="s">
        <v>30</v>
      </c>
      <c r="G90" s="15">
        <f>SUM(H90:M90)</f>
        <v>21000</v>
      </c>
      <c r="H90" s="15">
        <v>21000</v>
      </c>
      <c r="I90" s="15">
        <v>0</v>
      </c>
      <c r="J90" s="15">
        <v>0</v>
      </c>
      <c r="K90" s="16">
        <v>0</v>
      </c>
      <c r="L90" s="16">
        <v>0</v>
      </c>
      <c r="M90" s="16">
        <v>0</v>
      </c>
      <c r="N90" s="76"/>
      <c r="O90" s="76"/>
      <c r="P90" s="76"/>
      <c r="Q90" s="76"/>
      <c r="R90" s="76"/>
      <c r="S90" s="76"/>
      <c r="T90" s="76"/>
      <c r="U90" s="76"/>
      <c r="V90" s="76"/>
    </row>
    <row r="91" spans="1:22">
      <c r="A91" s="82"/>
      <c r="B91" s="85" t="s">
        <v>140</v>
      </c>
      <c r="C91" s="76">
        <v>2021</v>
      </c>
      <c r="D91" s="70">
        <v>2026</v>
      </c>
      <c r="E91" s="76" t="s">
        <v>18</v>
      </c>
      <c r="F91" s="13" t="s">
        <v>13</v>
      </c>
      <c r="G91" s="15">
        <f>SUM(H91:M91)</f>
        <v>484000</v>
      </c>
      <c r="H91" s="15">
        <f t="shared" ref="H91:L91" si="85">H92+H93</f>
        <v>484000</v>
      </c>
      <c r="I91" s="15">
        <f t="shared" si="85"/>
        <v>0</v>
      </c>
      <c r="J91" s="15">
        <f t="shared" ref="J91:K91" si="86">J92+J93</f>
        <v>0</v>
      </c>
      <c r="K91" s="16">
        <f t="shared" ref="K91:M91" si="87">K92+K93</f>
        <v>0</v>
      </c>
      <c r="L91" s="16">
        <f t="shared" si="85"/>
        <v>0</v>
      </c>
      <c r="M91" s="16">
        <f t="shared" si="87"/>
        <v>0</v>
      </c>
      <c r="N91" s="76" t="s">
        <v>141</v>
      </c>
      <c r="O91" s="76" t="s">
        <v>71</v>
      </c>
      <c r="P91" s="76" t="s">
        <v>12</v>
      </c>
      <c r="Q91" s="76" t="s">
        <v>12</v>
      </c>
      <c r="R91" s="76" t="s">
        <v>12</v>
      </c>
      <c r="S91" s="76" t="s">
        <v>12</v>
      </c>
      <c r="T91" s="76">
        <v>13</v>
      </c>
      <c r="U91" s="76" t="s">
        <v>12</v>
      </c>
      <c r="V91" s="76" t="s">
        <v>12</v>
      </c>
    </row>
    <row r="92" spans="1:22" ht="63">
      <c r="A92" s="83"/>
      <c r="B92" s="85"/>
      <c r="C92" s="76"/>
      <c r="D92" s="71"/>
      <c r="E92" s="76"/>
      <c r="F92" s="13" t="s">
        <v>17</v>
      </c>
      <c r="G92" s="15">
        <f>SUM(H92:M92)</f>
        <v>0</v>
      </c>
      <c r="H92" s="15">
        <v>0</v>
      </c>
      <c r="I92" s="15">
        <v>0</v>
      </c>
      <c r="J92" s="15">
        <v>0</v>
      </c>
      <c r="K92" s="16">
        <v>0</v>
      </c>
      <c r="L92" s="16">
        <v>0</v>
      </c>
      <c r="M92" s="16">
        <v>0</v>
      </c>
      <c r="N92" s="76"/>
      <c r="O92" s="76"/>
      <c r="P92" s="76"/>
      <c r="Q92" s="76"/>
      <c r="R92" s="76"/>
      <c r="S92" s="76"/>
      <c r="T92" s="76"/>
      <c r="U92" s="76"/>
      <c r="V92" s="76"/>
    </row>
    <row r="93" spans="1:22" ht="32.450000000000003" customHeight="1">
      <c r="A93" s="84"/>
      <c r="B93" s="85"/>
      <c r="C93" s="76"/>
      <c r="D93" s="72"/>
      <c r="E93" s="76"/>
      <c r="F93" s="13" t="s">
        <v>30</v>
      </c>
      <c r="G93" s="15">
        <f>SUM(H93:M93)</f>
        <v>484000</v>
      </c>
      <c r="H93" s="15">
        <v>484000</v>
      </c>
      <c r="I93" s="15">
        <v>0</v>
      </c>
      <c r="J93" s="15">
        <v>0</v>
      </c>
      <c r="K93" s="16">
        <v>0</v>
      </c>
      <c r="L93" s="16">
        <v>0</v>
      </c>
      <c r="M93" s="16">
        <v>0</v>
      </c>
      <c r="N93" s="76"/>
      <c r="O93" s="76"/>
      <c r="P93" s="76"/>
      <c r="Q93" s="76"/>
      <c r="R93" s="76"/>
      <c r="S93" s="76"/>
      <c r="T93" s="76"/>
      <c r="U93" s="76"/>
      <c r="V93" s="76"/>
    </row>
    <row r="94" spans="1:22" ht="32.450000000000003" customHeight="1">
      <c r="A94" s="59"/>
      <c r="B94" s="67" t="s">
        <v>186</v>
      </c>
      <c r="C94" s="76">
        <v>2021</v>
      </c>
      <c r="D94" s="70">
        <v>2026</v>
      </c>
      <c r="E94" s="70" t="s">
        <v>18</v>
      </c>
      <c r="F94" s="13" t="s">
        <v>13</v>
      </c>
      <c r="G94" s="15">
        <f>SUM(H94:M94)</f>
        <v>39900</v>
      </c>
      <c r="H94" s="16">
        <v>0</v>
      </c>
      <c r="I94" s="16">
        <v>0</v>
      </c>
      <c r="J94" s="15">
        <f>J95</f>
        <v>9900</v>
      </c>
      <c r="K94" s="16">
        <f t="shared" ref="K94:M94" si="88">K95</f>
        <v>10000</v>
      </c>
      <c r="L94" s="16">
        <f t="shared" si="88"/>
        <v>10000</v>
      </c>
      <c r="M94" s="16">
        <f t="shared" si="88"/>
        <v>10000</v>
      </c>
      <c r="N94" s="70" t="s">
        <v>188</v>
      </c>
      <c r="O94" s="76" t="s">
        <v>71</v>
      </c>
      <c r="P94" s="70" t="s">
        <v>12</v>
      </c>
      <c r="Q94" s="70" t="s">
        <v>12</v>
      </c>
      <c r="R94" s="70" t="s">
        <v>12</v>
      </c>
      <c r="S94" s="70" t="s">
        <v>12</v>
      </c>
      <c r="T94" s="70">
        <v>2</v>
      </c>
      <c r="U94" s="70" t="s">
        <v>12</v>
      </c>
      <c r="V94" s="70" t="s">
        <v>12</v>
      </c>
    </row>
    <row r="95" spans="1:22" ht="32.450000000000003" customHeight="1">
      <c r="A95" s="59"/>
      <c r="B95" s="68"/>
      <c r="C95" s="76"/>
      <c r="D95" s="71"/>
      <c r="E95" s="71"/>
      <c r="F95" s="13" t="s">
        <v>17</v>
      </c>
      <c r="G95" s="15">
        <f>SUM(H95:M95)</f>
        <v>39900</v>
      </c>
      <c r="H95" s="16">
        <v>0</v>
      </c>
      <c r="I95" s="16">
        <v>0</v>
      </c>
      <c r="J95" s="15">
        <v>9900</v>
      </c>
      <c r="K95" s="16">
        <v>10000</v>
      </c>
      <c r="L95" s="16">
        <v>10000</v>
      </c>
      <c r="M95" s="16">
        <v>10000</v>
      </c>
      <c r="N95" s="71"/>
      <c r="O95" s="76"/>
      <c r="P95" s="71"/>
      <c r="Q95" s="71"/>
      <c r="R95" s="71"/>
      <c r="S95" s="71"/>
      <c r="T95" s="71"/>
      <c r="U95" s="71"/>
      <c r="V95" s="71"/>
    </row>
    <row r="96" spans="1:22" ht="32.450000000000003" customHeight="1">
      <c r="A96" s="59"/>
      <c r="B96" s="69"/>
      <c r="C96" s="76"/>
      <c r="D96" s="71"/>
      <c r="E96" s="72"/>
      <c r="F96" s="13" t="s">
        <v>30</v>
      </c>
      <c r="G96" s="15">
        <f>SUM(H96:M96)</f>
        <v>0</v>
      </c>
      <c r="H96" s="16">
        <v>0</v>
      </c>
      <c r="I96" s="16">
        <v>0</v>
      </c>
      <c r="J96" s="15">
        <v>0</v>
      </c>
      <c r="K96" s="16">
        <v>0</v>
      </c>
      <c r="L96" s="16">
        <v>0</v>
      </c>
      <c r="M96" s="16">
        <v>0</v>
      </c>
      <c r="N96" s="72"/>
      <c r="O96" s="76"/>
      <c r="P96" s="72"/>
      <c r="Q96" s="72"/>
      <c r="R96" s="72"/>
      <c r="S96" s="72"/>
      <c r="T96" s="72"/>
      <c r="U96" s="72"/>
      <c r="V96" s="72"/>
    </row>
    <row r="97" spans="1:22" ht="32.450000000000003" customHeight="1">
      <c r="A97" s="65"/>
      <c r="B97" s="67" t="s">
        <v>191</v>
      </c>
      <c r="C97" s="70">
        <v>2021</v>
      </c>
      <c r="D97" s="71">
        <v>2026</v>
      </c>
      <c r="E97" s="70" t="s">
        <v>18</v>
      </c>
      <c r="F97" s="13" t="s">
        <v>13</v>
      </c>
      <c r="G97" s="15">
        <f t="shared" ref="G97:G99" si="89">SUM(H97:M97)</f>
        <v>163000</v>
      </c>
      <c r="H97" s="16">
        <v>0</v>
      </c>
      <c r="I97" s="16">
        <v>0</v>
      </c>
      <c r="J97" s="15">
        <v>0</v>
      </c>
      <c r="K97" s="16">
        <f>K98+K99</f>
        <v>163000</v>
      </c>
      <c r="L97" s="16">
        <v>0</v>
      </c>
      <c r="M97" s="16">
        <v>0</v>
      </c>
      <c r="N97" s="70" t="s">
        <v>192</v>
      </c>
      <c r="O97" s="70" t="s">
        <v>56</v>
      </c>
      <c r="P97" s="70" t="s">
        <v>12</v>
      </c>
      <c r="Q97" s="70" t="s">
        <v>12</v>
      </c>
      <c r="R97" s="70" t="s">
        <v>12</v>
      </c>
      <c r="S97" s="70" t="s">
        <v>12</v>
      </c>
      <c r="T97" s="64"/>
      <c r="U97" s="70" t="s">
        <v>12</v>
      </c>
      <c r="V97" s="70" t="s">
        <v>12</v>
      </c>
    </row>
    <row r="98" spans="1:22" ht="32.450000000000003" customHeight="1">
      <c r="A98" s="65"/>
      <c r="B98" s="68"/>
      <c r="C98" s="71"/>
      <c r="D98" s="71"/>
      <c r="E98" s="71"/>
      <c r="F98" s="13" t="s">
        <v>17</v>
      </c>
      <c r="G98" s="15">
        <f t="shared" si="89"/>
        <v>163000</v>
      </c>
      <c r="H98" s="16">
        <v>0</v>
      </c>
      <c r="I98" s="16">
        <v>0</v>
      </c>
      <c r="J98" s="15">
        <v>0</v>
      </c>
      <c r="K98" s="16">
        <v>163000</v>
      </c>
      <c r="L98" s="16">
        <v>0</v>
      </c>
      <c r="M98" s="16">
        <v>0</v>
      </c>
      <c r="N98" s="71"/>
      <c r="O98" s="71"/>
      <c r="P98" s="71"/>
      <c r="Q98" s="71"/>
      <c r="R98" s="71"/>
      <c r="S98" s="71"/>
      <c r="T98" s="64">
        <v>2</v>
      </c>
      <c r="U98" s="71"/>
      <c r="V98" s="71"/>
    </row>
    <row r="99" spans="1:22" ht="32.450000000000003" customHeight="1">
      <c r="A99" s="65"/>
      <c r="B99" s="69"/>
      <c r="C99" s="72"/>
      <c r="D99" s="72"/>
      <c r="E99" s="72"/>
      <c r="F99" s="13" t="s">
        <v>30</v>
      </c>
      <c r="G99" s="15">
        <f t="shared" si="89"/>
        <v>0</v>
      </c>
      <c r="H99" s="16">
        <v>0</v>
      </c>
      <c r="I99" s="16">
        <v>0</v>
      </c>
      <c r="J99" s="15">
        <v>0</v>
      </c>
      <c r="K99" s="16">
        <v>0</v>
      </c>
      <c r="L99" s="16">
        <v>0</v>
      </c>
      <c r="M99" s="16">
        <v>0</v>
      </c>
      <c r="N99" s="72"/>
      <c r="O99" s="72"/>
      <c r="P99" s="72"/>
      <c r="Q99" s="72"/>
      <c r="R99" s="72"/>
      <c r="S99" s="72"/>
      <c r="T99" s="64"/>
      <c r="U99" s="72"/>
      <c r="V99" s="72"/>
    </row>
    <row r="100" spans="1:22" s="14" customFormat="1" ht="36" customHeight="1">
      <c r="A100" s="82"/>
      <c r="B100" s="85" t="s">
        <v>44</v>
      </c>
      <c r="C100" s="70">
        <v>2021</v>
      </c>
      <c r="D100" s="71">
        <v>2026</v>
      </c>
      <c r="E100" s="76" t="s">
        <v>18</v>
      </c>
      <c r="F100" s="13" t="s">
        <v>13</v>
      </c>
      <c r="G100" s="15">
        <f>SUM(H100:M100)</f>
        <v>9393779.379999999</v>
      </c>
      <c r="H100" s="15">
        <f t="shared" ref="H100:L101" si="90">H103</f>
        <v>1654395.21</v>
      </c>
      <c r="I100" s="15">
        <f t="shared" si="90"/>
        <v>1173420</v>
      </c>
      <c r="J100" s="15">
        <f t="shared" ref="J100:K100" si="91">J103</f>
        <v>1947321.17</v>
      </c>
      <c r="K100" s="16">
        <f t="shared" ref="K100:M100" si="92">K103</f>
        <v>1357323</v>
      </c>
      <c r="L100" s="16">
        <f t="shared" si="90"/>
        <v>1388612</v>
      </c>
      <c r="M100" s="16">
        <f t="shared" si="92"/>
        <v>1872708</v>
      </c>
      <c r="N100" s="76" t="s">
        <v>12</v>
      </c>
      <c r="O100" s="76" t="s">
        <v>12</v>
      </c>
      <c r="P100" s="76" t="s">
        <v>12</v>
      </c>
      <c r="Q100" s="76" t="s">
        <v>12</v>
      </c>
      <c r="R100" s="76" t="s">
        <v>12</v>
      </c>
      <c r="S100" s="70" t="s">
        <v>12</v>
      </c>
      <c r="T100" s="70" t="s">
        <v>12</v>
      </c>
      <c r="U100" s="70" t="s">
        <v>12</v>
      </c>
      <c r="V100" s="76" t="s">
        <v>12</v>
      </c>
    </row>
    <row r="101" spans="1:22" s="14" customFormat="1" ht="63">
      <c r="A101" s="83"/>
      <c r="B101" s="85"/>
      <c r="C101" s="71"/>
      <c r="D101" s="71"/>
      <c r="E101" s="76"/>
      <c r="F101" s="13" t="s">
        <v>17</v>
      </c>
      <c r="G101" s="15">
        <f>SUM(H101:M101)</f>
        <v>9393779.379999999</v>
      </c>
      <c r="H101" s="15">
        <f t="shared" si="90"/>
        <v>1654395.21</v>
      </c>
      <c r="I101" s="15">
        <f t="shared" si="90"/>
        <v>1173420</v>
      </c>
      <c r="J101" s="15">
        <f t="shared" ref="J101:K101" si="93">J104</f>
        <v>1947321.17</v>
      </c>
      <c r="K101" s="16">
        <f t="shared" ref="K101:M101" si="94">K104</f>
        <v>1357323</v>
      </c>
      <c r="L101" s="16">
        <f t="shared" si="90"/>
        <v>1388612</v>
      </c>
      <c r="M101" s="16">
        <f t="shared" si="94"/>
        <v>1872708</v>
      </c>
      <c r="N101" s="76"/>
      <c r="O101" s="76"/>
      <c r="P101" s="76"/>
      <c r="Q101" s="76"/>
      <c r="R101" s="76"/>
      <c r="S101" s="71"/>
      <c r="T101" s="71"/>
      <c r="U101" s="71"/>
      <c r="V101" s="76"/>
    </row>
    <row r="102" spans="1:22" s="14" customFormat="1" ht="47.25">
      <c r="A102" s="84"/>
      <c r="B102" s="85"/>
      <c r="C102" s="72"/>
      <c r="D102" s="72"/>
      <c r="E102" s="76"/>
      <c r="F102" s="13" t="s">
        <v>30</v>
      </c>
      <c r="G102" s="15">
        <f>SUM(H102:M102)</f>
        <v>0</v>
      </c>
      <c r="H102" s="15">
        <f t="shared" ref="H102:L102" si="95">H105</f>
        <v>0</v>
      </c>
      <c r="I102" s="15">
        <f t="shared" si="95"/>
        <v>0</v>
      </c>
      <c r="J102" s="15">
        <f t="shared" ref="J102:K102" si="96">J105</f>
        <v>0</v>
      </c>
      <c r="K102" s="16">
        <f t="shared" ref="K102:M102" si="97">K105</f>
        <v>0</v>
      </c>
      <c r="L102" s="16">
        <f t="shared" si="95"/>
        <v>0</v>
      </c>
      <c r="M102" s="16">
        <f t="shared" si="97"/>
        <v>0</v>
      </c>
      <c r="N102" s="76"/>
      <c r="O102" s="76"/>
      <c r="P102" s="76"/>
      <c r="Q102" s="76"/>
      <c r="R102" s="76"/>
      <c r="S102" s="72"/>
      <c r="T102" s="72"/>
      <c r="U102" s="72"/>
      <c r="V102" s="76"/>
    </row>
    <row r="103" spans="1:22">
      <c r="A103" s="82"/>
      <c r="B103" s="85" t="s">
        <v>45</v>
      </c>
      <c r="C103" s="70">
        <v>2021</v>
      </c>
      <c r="D103" s="71">
        <v>2026</v>
      </c>
      <c r="E103" s="76" t="s">
        <v>18</v>
      </c>
      <c r="F103" s="12" t="s">
        <v>13</v>
      </c>
      <c r="G103" s="15">
        <f>SUM(H103:M103)</f>
        <v>9393779.379999999</v>
      </c>
      <c r="H103" s="15">
        <f>H106+H109+H112+H124</f>
        <v>1654395.21</v>
      </c>
      <c r="I103" s="15">
        <f>I104</f>
        <v>1173420</v>
      </c>
      <c r="J103" s="15">
        <f t="shared" ref="J103:K103" si="98">J106+J109+J112</f>
        <v>1947321.17</v>
      </c>
      <c r="K103" s="16">
        <f t="shared" ref="K103:M103" si="99">K106+K109+K112</f>
        <v>1357323</v>
      </c>
      <c r="L103" s="16">
        <f t="shared" ref="H103:L105" si="100">L106+L109+L112</f>
        <v>1388612</v>
      </c>
      <c r="M103" s="16">
        <f t="shared" si="99"/>
        <v>1872708</v>
      </c>
      <c r="N103" s="73" t="s">
        <v>12</v>
      </c>
      <c r="O103" s="73" t="s">
        <v>12</v>
      </c>
      <c r="P103" s="73" t="s">
        <v>12</v>
      </c>
      <c r="Q103" s="73" t="s">
        <v>12</v>
      </c>
      <c r="R103" s="76" t="s">
        <v>12</v>
      </c>
      <c r="S103" s="86" t="s">
        <v>12</v>
      </c>
      <c r="T103" s="86" t="s">
        <v>12</v>
      </c>
      <c r="U103" s="86" t="s">
        <v>12</v>
      </c>
      <c r="V103" s="76" t="s">
        <v>12</v>
      </c>
    </row>
    <row r="104" spans="1:22" ht="46.15" customHeight="1">
      <c r="A104" s="83"/>
      <c r="B104" s="85"/>
      <c r="C104" s="71"/>
      <c r="D104" s="71"/>
      <c r="E104" s="76"/>
      <c r="F104" s="12" t="s">
        <v>17</v>
      </c>
      <c r="G104" s="15">
        <f>SUM(H104:M104)</f>
        <v>9393779.379999999</v>
      </c>
      <c r="H104" s="15">
        <f>H107+H110+H113+H125</f>
        <v>1654395.21</v>
      </c>
      <c r="I104" s="15">
        <f>I107+I110+I113+I122</f>
        <v>1173420</v>
      </c>
      <c r="J104" s="15">
        <f t="shared" ref="J104:K104" si="101">J107+J110+J113</f>
        <v>1947321.17</v>
      </c>
      <c r="K104" s="16">
        <f t="shared" ref="K104:M104" si="102">K107+K110+K113</f>
        <v>1357323</v>
      </c>
      <c r="L104" s="16">
        <f t="shared" si="100"/>
        <v>1388612</v>
      </c>
      <c r="M104" s="16">
        <f t="shared" si="102"/>
        <v>1872708</v>
      </c>
      <c r="N104" s="73"/>
      <c r="O104" s="73"/>
      <c r="P104" s="73"/>
      <c r="Q104" s="73"/>
      <c r="R104" s="76"/>
      <c r="S104" s="87"/>
      <c r="T104" s="87"/>
      <c r="U104" s="87"/>
      <c r="V104" s="76"/>
    </row>
    <row r="105" spans="1:22" ht="46.15" customHeight="1">
      <c r="A105" s="84"/>
      <c r="B105" s="85"/>
      <c r="C105" s="72"/>
      <c r="D105" s="72"/>
      <c r="E105" s="76"/>
      <c r="F105" s="13" t="s">
        <v>30</v>
      </c>
      <c r="G105" s="15">
        <f>SUM(H105:M105)</f>
        <v>0</v>
      </c>
      <c r="H105" s="15">
        <f t="shared" si="100"/>
        <v>0</v>
      </c>
      <c r="I105" s="15">
        <f t="shared" si="100"/>
        <v>0</v>
      </c>
      <c r="J105" s="15">
        <f t="shared" ref="J105:K105" si="103">J108+J111+J114</f>
        <v>0</v>
      </c>
      <c r="K105" s="16">
        <f t="shared" ref="K105:M105" si="104">K108+K111+K114</f>
        <v>0</v>
      </c>
      <c r="L105" s="16">
        <f t="shared" si="100"/>
        <v>0</v>
      </c>
      <c r="M105" s="16">
        <f t="shared" si="104"/>
        <v>0</v>
      </c>
      <c r="N105" s="73"/>
      <c r="O105" s="73"/>
      <c r="P105" s="73"/>
      <c r="Q105" s="73"/>
      <c r="R105" s="76"/>
      <c r="S105" s="88"/>
      <c r="T105" s="88"/>
      <c r="U105" s="88"/>
      <c r="V105" s="76"/>
    </row>
    <row r="106" spans="1:22" ht="21" customHeight="1">
      <c r="A106" s="82"/>
      <c r="B106" s="85" t="s">
        <v>46</v>
      </c>
      <c r="C106" s="70">
        <v>2021</v>
      </c>
      <c r="D106" s="71">
        <v>2026</v>
      </c>
      <c r="E106" s="76" t="s">
        <v>18</v>
      </c>
      <c r="F106" s="12" t="s">
        <v>13</v>
      </c>
      <c r="G106" s="15">
        <f>SUM(H106:M106)</f>
        <v>8795332.2199999988</v>
      </c>
      <c r="H106" s="15">
        <f t="shared" ref="H106:L106" si="105">H107+H108</f>
        <v>1055948.05</v>
      </c>
      <c r="I106" s="15">
        <f t="shared" si="105"/>
        <v>1173420</v>
      </c>
      <c r="J106" s="15">
        <f t="shared" ref="J106:K106" si="106">J107+J108</f>
        <v>1947321.17</v>
      </c>
      <c r="K106" s="16">
        <f t="shared" ref="K106:M106" si="107">K107+K108</f>
        <v>1357323</v>
      </c>
      <c r="L106" s="16">
        <f t="shared" si="105"/>
        <v>1388612</v>
      </c>
      <c r="M106" s="16">
        <f t="shared" si="107"/>
        <v>1872708</v>
      </c>
      <c r="N106" s="86" t="s">
        <v>146</v>
      </c>
      <c r="O106" s="92" t="s">
        <v>20</v>
      </c>
      <c r="P106" s="86" t="s">
        <v>12</v>
      </c>
      <c r="Q106" s="73">
        <v>60</v>
      </c>
      <c r="R106" s="76">
        <v>60</v>
      </c>
      <c r="S106" s="86">
        <v>60</v>
      </c>
      <c r="T106" s="86">
        <v>60</v>
      </c>
      <c r="U106" s="86">
        <v>60</v>
      </c>
      <c r="V106" s="76">
        <v>60</v>
      </c>
    </row>
    <row r="107" spans="1:22" ht="63">
      <c r="A107" s="83"/>
      <c r="B107" s="85"/>
      <c r="C107" s="71"/>
      <c r="D107" s="71"/>
      <c r="E107" s="76"/>
      <c r="F107" s="12" t="s">
        <v>17</v>
      </c>
      <c r="G107" s="15">
        <f>SUM(H107:M107)</f>
        <v>8795332.2199999988</v>
      </c>
      <c r="H107" s="15">
        <v>1055948.05</v>
      </c>
      <c r="I107" s="15">
        <v>1173420</v>
      </c>
      <c r="J107" s="15">
        <v>1947321.17</v>
      </c>
      <c r="K107" s="16">
        <v>1357323</v>
      </c>
      <c r="L107" s="16">
        <v>1388612</v>
      </c>
      <c r="M107" s="16">
        <v>1872708</v>
      </c>
      <c r="N107" s="87"/>
      <c r="O107" s="93"/>
      <c r="P107" s="87"/>
      <c r="Q107" s="73"/>
      <c r="R107" s="76"/>
      <c r="S107" s="87"/>
      <c r="T107" s="87"/>
      <c r="U107" s="87"/>
      <c r="V107" s="76"/>
    </row>
    <row r="108" spans="1:22" ht="47.25">
      <c r="A108" s="84"/>
      <c r="B108" s="85"/>
      <c r="C108" s="72"/>
      <c r="D108" s="72"/>
      <c r="E108" s="76"/>
      <c r="F108" s="13" t="s">
        <v>30</v>
      </c>
      <c r="G108" s="15">
        <f>SUM(H108:M108)</f>
        <v>0</v>
      </c>
      <c r="H108" s="15">
        <v>0</v>
      </c>
      <c r="I108" s="15">
        <v>0</v>
      </c>
      <c r="J108" s="15">
        <v>0</v>
      </c>
      <c r="K108" s="16">
        <v>0</v>
      </c>
      <c r="L108" s="16">
        <v>0</v>
      </c>
      <c r="M108" s="16">
        <v>0</v>
      </c>
      <c r="N108" s="88"/>
      <c r="O108" s="94"/>
      <c r="P108" s="88"/>
      <c r="Q108" s="73"/>
      <c r="R108" s="76"/>
      <c r="S108" s="88"/>
      <c r="T108" s="88"/>
      <c r="U108" s="88"/>
      <c r="V108" s="76"/>
    </row>
    <row r="109" spans="1:22" ht="21" customHeight="1">
      <c r="A109" s="82"/>
      <c r="B109" s="85" t="s">
        <v>85</v>
      </c>
      <c r="C109" s="70">
        <v>2021</v>
      </c>
      <c r="D109" s="71">
        <v>2026</v>
      </c>
      <c r="E109" s="76" t="s">
        <v>18</v>
      </c>
      <c r="F109" s="13" t="s">
        <v>13</v>
      </c>
      <c r="G109" s="15">
        <f>SUM(H109:M109)</f>
        <v>0</v>
      </c>
      <c r="H109" s="15">
        <f t="shared" ref="H109:L109" si="108">H110+H111</f>
        <v>0</v>
      </c>
      <c r="I109" s="15">
        <f t="shared" si="108"/>
        <v>0</v>
      </c>
      <c r="J109" s="15">
        <f t="shared" ref="J109:K109" si="109">J110+J111</f>
        <v>0</v>
      </c>
      <c r="K109" s="16">
        <f t="shared" ref="K109:M109" si="110">K110+K111</f>
        <v>0</v>
      </c>
      <c r="L109" s="16">
        <f t="shared" si="108"/>
        <v>0</v>
      </c>
      <c r="M109" s="16">
        <f t="shared" si="110"/>
        <v>0</v>
      </c>
      <c r="N109" s="73" t="s">
        <v>86</v>
      </c>
      <c r="O109" s="73" t="s">
        <v>71</v>
      </c>
      <c r="P109" s="73" t="s">
        <v>12</v>
      </c>
      <c r="Q109" s="73" t="s">
        <v>12</v>
      </c>
      <c r="R109" s="76" t="s">
        <v>12</v>
      </c>
      <c r="S109" s="86">
        <v>1</v>
      </c>
      <c r="T109" s="86" t="s">
        <v>12</v>
      </c>
      <c r="U109" s="86" t="s">
        <v>12</v>
      </c>
      <c r="V109" s="76" t="s">
        <v>12</v>
      </c>
    </row>
    <row r="110" spans="1:22" ht="63">
      <c r="A110" s="83"/>
      <c r="B110" s="85"/>
      <c r="C110" s="71"/>
      <c r="D110" s="71"/>
      <c r="E110" s="76"/>
      <c r="F110" s="13" t="s">
        <v>17</v>
      </c>
      <c r="G110" s="15">
        <f>SUM(H110:M110)</f>
        <v>0</v>
      </c>
      <c r="H110" s="15">
        <v>0</v>
      </c>
      <c r="I110" s="15">
        <v>0</v>
      </c>
      <c r="J110" s="15">
        <v>0</v>
      </c>
      <c r="K110" s="16">
        <v>0</v>
      </c>
      <c r="L110" s="16">
        <v>0</v>
      </c>
      <c r="M110" s="16">
        <v>0</v>
      </c>
      <c r="N110" s="73"/>
      <c r="O110" s="73"/>
      <c r="P110" s="73"/>
      <c r="Q110" s="73"/>
      <c r="R110" s="76"/>
      <c r="S110" s="87"/>
      <c r="T110" s="87"/>
      <c r="U110" s="87"/>
      <c r="V110" s="76"/>
    </row>
    <row r="111" spans="1:22" ht="47.25">
      <c r="A111" s="84"/>
      <c r="B111" s="85"/>
      <c r="C111" s="72"/>
      <c r="D111" s="72"/>
      <c r="E111" s="76"/>
      <c r="F111" s="13" t="s">
        <v>30</v>
      </c>
      <c r="G111" s="15">
        <f>SUM(H111:M111)</f>
        <v>0</v>
      </c>
      <c r="H111" s="15">
        <v>0</v>
      </c>
      <c r="I111" s="15">
        <v>0</v>
      </c>
      <c r="J111" s="15">
        <v>0</v>
      </c>
      <c r="K111" s="16">
        <v>0</v>
      </c>
      <c r="L111" s="16">
        <v>0</v>
      </c>
      <c r="M111" s="16">
        <v>0</v>
      </c>
      <c r="N111" s="73"/>
      <c r="O111" s="73"/>
      <c r="P111" s="73"/>
      <c r="Q111" s="73"/>
      <c r="R111" s="76"/>
      <c r="S111" s="88"/>
      <c r="T111" s="88"/>
      <c r="U111" s="88"/>
      <c r="V111" s="76"/>
    </row>
    <row r="112" spans="1:22" ht="21" customHeight="1">
      <c r="A112" s="82"/>
      <c r="B112" s="85" t="s">
        <v>88</v>
      </c>
      <c r="C112" s="70">
        <v>2021</v>
      </c>
      <c r="D112" s="71">
        <v>2026</v>
      </c>
      <c r="E112" s="76" t="s">
        <v>18</v>
      </c>
      <c r="F112" s="13" t="s">
        <v>13</v>
      </c>
      <c r="G112" s="15">
        <f>SUM(H112:M112)</f>
        <v>0</v>
      </c>
      <c r="H112" s="15">
        <f t="shared" ref="H112:L112" si="111">H113+H114</f>
        <v>0</v>
      </c>
      <c r="I112" s="15">
        <f t="shared" si="111"/>
        <v>0</v>
      </c>
      <c r="J112" s="15">
        <f t="shared" ref="J112:K112" si="112">J113+J114</f>
        <v>0</v>
      </c>
      <c r="K112" s="16">
        <f t="shared" ref="K112:M112" si="113">K113+K114</f>
        <v>0</v>
      </c>
      <c r="L112" s="16">
        <f t="shared" si="111"/>
        <v>0</v>
      </c>
      <c r="M112" s="16">
        <f t="shared" si="113"/>
        <v>0</v>
      </c>
      <c r="N112" s="73" t="s">
        <v>89</v>
      </c>
      <c r="O112" s="73" t="s">
        <v>71</v>
      </c>
      <c r="P112" s="73" t="s">
        <v>12</v>
      </c>
      <c r="Q112" s="73" t="s">
        <v>12</v>
      </c>
      <c r="R112" s="76" t="s">
        <v>12</v>
      </c>
      <c r="S112" s="86">
        <v>1</v>
      </c>
      <c r="T112" s="86" t="s">
        <v>12</v>
      </c>
      <c r="U112" s="86" t="s">
        <v>12</v>
      </c>
      <c r="V112" s="76" t="s">
        <v>12</v>
      </c>
    </row>
    <row r="113" spans="1:22" ht="63">
      <c r="A113" s="83"/>
      <c r="B113" s="85"/>
      <c r="C113" s="71"/>
      <c r="D113" s="71"/>
      <c r="E113" s="76"/>
      <c r="F113" s="13" t="s">
        <v>17</v>
      </c>
      <c r="G113" s="15">
        <f>SUM(H113:M113)</f>
        <v>0</v>
      </c>
      <c r="H113" s="15">
        <v>0</v>
      </c>
      <c r="I113" s="15">
        <v>0</v>
      </c>
      <c r="J113" s="15">
        <v>0</v>
      </c>
      <c r="K113" s="16">
        <v>0</v>
      </c>
      <c r="L113" s="16">
        <v>0</v>
      </c>
      <c r="M113" s="16">
        <v>0</v>
      </c>
      <c r="N113" s="73"/>
      <c r="O113" s="73"/>
      <c r="P113" s="73"/>
      <c r="Q113" s="73"/>
      <c r="R113" s="76"/>
      <c r="S113" s="87"/>
      <c r="T113" s="87"/>
      <c r="U113" s="87"/>
      <c r="V113" s="76"/>
    </row>
    <row r="114" spans="1:22" ht="47.25">
      <c r="A114" s="84"/>
      <c r="B114" s="85"/>
      <c r="C114" s="72"/>
      <c r="D114" s="72"/>
      <c r="E114" s="76"/>
      <c r="F114" s="13" t="s">
        <v>30</v>
      </c>
      <c r="G114" s="15">
        <f>SUM(H114:M114)</f>
        <v>0</v>
      </c>
      <c r="H114" s="15">
        <v>0</v>
      </c>
      <c r="I114" s="15">
        <v>0</v>
      </c>
      <c r="J114" s="15">
        <v>0</v>
      </c>
      <c r="K114" s="16">
        <v>0</v>
      </c>
      <c r="L114" s="16">
        <v>0</v>
      </c>
      <c r="M114" s="16">
        <v>0</v>
      </c>
      <c r="N114" s="73"/>
      <c r="O114" s="73"/>
      <c r="P114" s="73"/>
      <c r="Q114" s="73"/>
      <c r="R114" s="76"/>
      <c r="S114" s="88"/>
      <c r="T114" s="88"/>
      <c r="U114" s="88"/>
      <c r="V114" s="76"/>
    </row>
    <row r="115" spans="1:22" s="14" customFormat="1">
      <c r="A115" s="33"/>
      <c r="B115" s="34" t="s">
        <v>117</v>
      </c>
      <c r="C115" s="70">
        <v>2021</v>
      </c>
      <c r="D115" s="71">
        <v>2026</v>
      </c>
      <c r="E115" s="76" t="s">
        <v>18</v>
      </c>
      <c r="F115" s="13" t="s">
        <v>13</v>
      </c>
      <c r="G115" s="15">
        <f>SUM(H115:M115)</f>
        <v>0</v>
      </c>
      <c r="H115" s="15">
        <v>0</v>
      </c>
      <c r="I115" s="15">
        <v>0</v>
      </c>
      <c r="J115" s="15">
        <v>0</v>
      </c>
      <c r="K115" s="16">
        <v>0</v>
      </c>
      <c r="L115" s="16">
        <v>0</v>
      </c>
      <c r="M115" s="16">
        <v>0</v>
      </c>
      <c r="N115" s="76" t="s">
        <v>123</v>
      </c>
      <c r="O115" s="70" t="s">
        <v>87</v>
      </c>
      <c r="P115" s="70" t="s">
        <v>12</v>
      </c>
      <c r="Q115" s="70" t="s">
        <v>12</v>
      </c>
      <c r="R115" s="70" t="s">
        <v>12</v>
      </c>
      <c r="S115" s="70">
        <v>5106</v>
      </c>
      <c r="T115" s="70" t="s">
        <v>12</v>
      </c>
      <c r="U115" s="70" t="s">
        <v>12</v>
      </c>
      <c r="V115" s="70" t="s">
        <v>12</v>
      </c>
    </row>
    <row r="116" spans="1:22" s="14" customFormat="1" ht="48" customHeight="1">
      <c r="A116" s="33"/>
      <c r="B116" s="67" t="s">
        <v>118</v>
      </c>
      <c r="C116" s="71"/>
      <c r="D116" s="71"/>
      <c r="E116" s="76"/>
      <c r="F116" s="13" t="s">
        <v>17</v>
      </c>
      <c r="G116" s="15">
        <f>SUM(H116:M116)</f>
        <v>0</v>
      </c>
      <c r="H116" s="15">
        <v>0</v>
      </c>
      <c r="I116" s="15">
        <v>0</v>
      </c>
      <c r="J116" s="15">
        <v>0</v>
      </c>
      <c r="K116" s="16">
        <v>0</v>
      </c>
      <c r="L116" s="16">
        <v>0</v>
      </c>
      <c r="M116" s="16">
        <v>0</v>
      </c>
      <c r="N116" s="76"/>
      <c r="O116" s="71"/>
      <c r="P116" s="71"/>
      <c r="Q116" s="71"/>
      <c r="R116" s="71"/>
      <c r="S116" s="71"/>
      <c r="T116" s="71"/>
      <c r="U116" s="71"/>
      <c r="V116" s="71"/>
    </row>
    <row r="117" spans="1:22" s="14" customFormat="1" ht="16.899999999999999" customHeight="1">
      <c r="A117" s="33"/>
      <c r="B117" s="69"/>
      <c r="C117" s="72"/>
      <c r="D117" s="72"/>
      <c r="E117" s="76"/>
      <c r="F117" s="13" t="s">
        <v>30</v>
      </c>
      <c r="G117" s="15">
        <f>SUM(H117:M117)</f>
        <v>0</v>
      </c>
      <c r="H117" s="15">
        <v>0</v>
      </c>
      <c r="I117" s="15">
        <v>0</v>
      </c>
      <c r="J117" s="15">
        <v>0</v>
      </c>
      <c r="K117" s="16">
        <v>0</v>
      </c>
      <c r="L117" s="16">
        <v>0</v>
      </c>
      <c r="M117" s="16">
        <v>0</v>
      </c>
      <c r="N117" s="76"/>
      <c r="O117" s="72"/>
      <c r="P117" s="72"/>
      <c r="Q117" s="72"/>
      <c r="R117" s="72"/>
      <c r="S117" s="72"/>
      <c r="T117" s="72"/>
      <c r="U117" s="72"/>
      <c r="V117" s="72"/>
    </row>
    <row r="118" spans="1:22" s="14" customFormat="1" ht="16.149999999999999" customHeight="1">
      <c r="A118" s="82"/>
      <c r="B118" s="35" t="s">
        <v>119</v>
      </c>
      <c r="C118" s="70">
        <v>2021</v>
      </c>
      <c r="D118" s="71">
        <v>2026</v>
      </c>
      <c r="E118" s="76" t="s">
        <v>18</v>
      </c>
      <c r="F118" s="13" t="s">
        <v>13</v>
      </c>
      <c r="G118" s="15">
        <f>SUM(H118:M118)</f>
        <v>0</v>
      </c>
      <c r="H118" s="15">
        <v>0</v>
      </c>
      <c r="I118" s="15">
        <v>0</v>
      </c>
      <c r="J118" s="15">
        <v>0</v>
      </c>
      <c r="K118" s="16">
        <v>0</v>
      </c>
      <c r="L118" s="16">
        <v>0</v>
      </c>
      <c r="M118" s="16">
        <v>0</v>
      </c>
      <c r="N118" s="70" t="s">
        <v>123</v>
      </c>
      <c r="O118" s="70" t="s">
        <v>87</v>
      </c>
      <c r="P118" s="70" t="s">
        <v>12</v>
      </c>
      <c r="Q118" s="70" t="s">
        <v>12</v>
      </c>
      <c r="R118" s="70" t="s">
        <v>12</v>
      </c>
      <c r="S118" s="70">
        <v>580.02</v>
      </c>
      <c r="T118" s="70" t="s">
        <v>12</v>
      </c>
      <c r="U118" s="70" t="s">
        <v>12</v>
      </c>
      <c r="V118" s="70" t="s">
        <v>12</v>
      </c>
    </row>
    <row r="119" spans="1:22" s="14" customFormat="1" ht="49.15" customHeight="1">
      <c r="A119" s="83"/>
      <c r="B119" s="67" t="s">
        <v>120</v>
      </c>
      <c r="C119" s="71"/>
      <c r="D119" s="71"/>
      <c r="E119" s="76"/>
      <c r="F119" s="13" t="s">
        <v>17</v>
      </c>
      <c r="G119" s="15">
        <f>SUM(H119:M119)</f>
        <v>0</v>
      </c>
      <c r="H119" s="15">
        <v>0</v>
      </c>
      <c r="I119" s="15">
        <v>0</v>
      </c>
      <c r="J119" s="15">
        <v>0</v>
      </c>
      <c r="K119" s="16">
        <v>0</v>
      </c>
      <c r="L119" s="16">
        <v>0</v>
      </c>
      <c r="M119" s="16">
        <v>0</v>
      </c>
      <c r="N119" s="71"/>
      <c r="O119" s="71"/>
      <c r="P119" s="71"/>
      <c r="Q119" s="71"/>
      <c r="R119" s="71"/>
      <c r="S119" s="71"/>
      <c r="T119" s="71"/>
      <c r="U119" s="71"/>
      <c r="V119" s="71"/>
    </row>
    <row r="120" spans="1:22" s="14" customFormat="1" ht="35.450000000000003" customHeight="1">
      <c r="A120" s="84"/>
      <c r="B120" s="107"/>
      <c r="C120" s="72"/>
      <c r="D120" s="72"/>
      <c r="E120" s="76"/>
      <c r="F120" s="13" t="s">
        <v>30</v>
      </c>
      <c r="G120" s="15">
        <f>SUM(H120:M120)</f>
        <v>0</v>
      </c>
      <c r="H120" s="15">
        <v>0</v>
      </c>
      <c r="I120" s="15">
        <v>0</v>
      </c>
      <c r="J120" s="15">
        <v>0</v>
      </c>
      <c r="K120" s="16">
        <v>0</v>
      </c>
      <c r="L120" s="16">
        <v>0</v>
      </c>
      <c r="M120" s="16">
        <v>0</v>
      </c>
      <c r="N120" s="72"/>
      <c r="O120" s="72"/>
      <c r="P120" s="72"/>
      <c r="Q120" s="72"/>
      <c r="R120" s="72"/>
      <c r="S120" s="72"/>
      <c r="T120" s="72"/>
      <c r="U120" s="72"/>
      <c r="V120" s="72"/>
    </row>
    <row r="121" spans="1:22" ht="18.600000000000001" customHeight="1">
      <c r="A121" s="31"/>
      <c r="B121" s="32" t="s">
        <v>121</v>
      </c>
      <c r="C121" s="70">
        <v>2021</v>
      </c>
      <c r="D121" s="71">
        <v>2026</v>
      </c>
      <c r="E121" s="76" t="s">
        <v>18</v>
      </c>
      <c r="F121" s="13" t="s">
        <v>13</v>
      </c>
      <c r="G121" s="15">
        <f>SUM(H121:M121)</f>
        <v>0</v>
      </c>
      <c r="H121" s="15">
        <v>0</v>
      </c>
      <c r="I121" s="15">
        <f>I122</f>
        <v>0</v>
      </c>
      <c r="J121" s="15">
        <v>0</v>
      </c>
      <c r="K121" s="16">
        <v>0</v>
      </c>
      <c r="L121" s="16">
        <v>0</v>
      </c>
      <c r="M121" s="16">
        <v>0</v>
      </c>
      <c r="N121" s="86" t="s">
        <v>123</v>
      </c>
      <c r="O121" s="86" t="s">
        <v>124</v>
      </c>
      <c r="P121" s="86" t="s">
        <v>12</v>
      </c>
      <c r="Q121" s="86" t="s">
        <v>12</v>
      </c>
      <c r="R121" s="70" t="s">
        <v>12</v>
      </c>
      <c r="S121" s="70" t="s">
        <v>12</v>
      </c>
      <c r="T121" s="86" t="s">
        <v>12</v>
      </c>
      <c r="U121" s="86" t="s">
        <v>12</v>
      </c>
      <c r="V121" s="86" t="s">
        <v>12</v>
      </c>
    </row>
    <row r="122" spans="1:22" ht="47.45" customHeight="1">
      <c r="A122" s="31"/>
      <c r="B122" s="67" t="s">
        <v>122</v>
      </c>
      <c r="C122" s="71"/>
      <c r="D122" s="71"/>
      <c r="E122" s="76"/>
      <c r="F122" s="13" t="s">
        <v>17</v>
      </c>
      <c r="G122" s="15">
        <f>SUM(H122:M122)</f>
        <v>0</v>
      </c>
      <c r="H122" s="15">
        <v>0</v>
      </c>
      <c r="I122" s="15">
        <v>0</v>
      </c>
      <c r="J122" s="15">
        <v>0</v>
      </c>
      <c r="K122" s="16">
        <v>0</v>
      </c>
      <c r="L122" s="16">
        <v>0</v>
      </c>
      <c r="M122" s="16">
        <v>0</v>
      </c>
      <c r="N122" s="87"/>
      <c r="O122" s="87"/>
      <c r="P122" s="87"/>
      <c r="Q122" s="87"/>
      <c r="R122" s="71"/>
      <c r="S122" s="71"/>
      <c r="T122" s="87"/>
      <c r="U122" s="87"/>
      <c r="V122" s="87"/>
    </row>
    <row r="123" spans="1:22" ht="35.450000000000003" customHeight="1">
      <c r="A123" s="31"/>
      <c r="B123" s="69"/>
      <c r="C123" s="72"/>
      <c r="D123" s="72"/>
      <c r="E123" s="76"/>
      <c r="F123" s="13" t="s">
        <v>30</v>
      </c>
      <c r="G123" s="15">
        <f>SUM(H123:M123)</f>
        <v>0</v>
      </c>
      <c r="H123" s="15">
        <v>0</v>
      </c>
      <c r="I123" s="15">
        <v>0</v>
      </c>
      <c r="J123" s="15">
        <v>0</v>
      </c>
      <c r="K123" s="16">
        <v>0</v>
      </c>
      <c r="L123" s="16">
        <v>0</v>
      </c>
      <c r="M123" s="16">
        <v>0</v>
      </c>
      <c r="N123" s="88"/>
      <c r="O123" s="88"/>
      <c r="P123" s="88"/>
      <c r="Q123" s="88"/>
      <c r="R123" s="72"/>
      <c r="S123" s="72"/>
      <c r="T123" s="88"/>
      <c r="U123" s="88"/>
      <c r="V123" s="88"/>
    </row>
    <row r="124" spans="1:22" s="14" customFormat="1" ht="17.45" customHeight="1">
      <c r="A124" s="36"/>
      <c r="B124" s="37" t="s">
        <v>126</v>
      </c>
      <c r="C124" s="70">
        <v>2021</v>
      </c>
      <c r="D124" s="71">
        <v>2026</v>
      </c>
      <c r="E124" s="76" t="s">
        <v>18</v>
      </c>
      <c r="F124" s="13" t="s">
        <v>13</v>
      </c>
      <c r="G124" s="15">
        <f>SUM(H124:M124)</f>
        <v>598447.16</v>
      </c>
      <c r="H124" s="15">
        <f t="shared" ref="H124:L124" si="114">H125+H126</f>
        <v>598447.16</v>
      </c>
      <c r="I124" s="15">
        <f t="shared" si="114"/>
        <v>0</v>
      </c>
      <c r="J124" s="15">
        <f t="shared" ref="J124:K124" si="115">J125+J126</f>
        <v>0</v>
      </c>
      <c r="K124" s="15">
        <f t="shared" ref="K124:M124" si="116">K125+K126</f>
        <v>0</v>
      </c>
      <c r="L124" s="15">
        <f t="shared" si="114"/>
        <v>0</v>
      </c>
      <c r="M124" s="15">
        <f t="shared" si="116"/>
        <v>0</v>
      </c>
      <c r="N124" s="70" t="s">
        <v>123</v>
      </c>
      <c r="O124" s="70" t="s">
        <v>127</v>
      </c>
      <c r="P124" s="70" t="s">
        <v>12</v>
      </c>
      <c r="Q124" s="70" t="s">
        <v>12</v>
      </c>
      <c r="R124" s="70" t="s">
        <v>12</v>
      </c>
      <c r="S124" s="70" t="s">
        <v>12</v>
      </c>
      <c r="T124" s="70">
        <v>1.56</v>
      </c>
      <c r="U124" s="70" t="s">
        <v>12</v>
      </c>
      <c r="V124" s="70" t="s">
        <v>12</v>
      </c>
    </row>
    <row r="125" spans="1:22" s="14" customFormat="1" ht="48.6" customHeight="1">
      <c r="A125" s="36"/>
      <c r="B125" s="67" t="s">
        <v>147</v>
      </c>
      <c r="C125" s="71"/>
      <c r="D125" s="71"/>
      <c r="E125" s="76"/>
      <c r="F125" s="13" t="s">
        <v>17</v>
      </c>
      <c r="G125" s="15">
        <f>SUM(H125:M125)</f>
        <v>598447.16</v>
      </c>
      <c r="H125" s="15">
        <v>598447.16</v>
      </c>
      <c r="I125" s="15">
        <v>0</v>
      </c>
      <c r="J125" s="15">
        <v>0</v>
      </c>
      <c r="K125" s="16">
        <v>0</v>
      </c>
      <c r="L125" s="16">
        <v>0</v>
      </c>
      <c r="M125" s="16">
        <v>0</v>
      </c>
      <c r="N125" s="71"/>
      <c r="O125" s="71"/>
      <c r="P125" s="71"/>
      <c r="Q125" s="71"/>
      <c r="R125" s="71"/>
      <c r="S125" s="71"/>
      <c r="T125" s="71"/>
      <c r="U125" s="71"/>
      <c r="V125" s="71"/>
    </row>
    <row r="126" spans="1:22" s="14" customFormat="1" ht="38.450000000000003" customHeight="1">
      <c r="A126" s="36"/>
      <c r="B126" s="69"/>
      <c r="C126" s="72"/>
      <c r="D126" s="72"/>
      <c r="E126" s="76"/>
      <c r="F126" s="13" t="s">
        <v>30</v>
      </c>
      <c r="G126" s="15">
        <f>SUM(H126:M126)</f>
        <v>0</v>
      </c>
      <c r="H126" s="15">
        <v>0</v>
      </c>
      <c r="I126" s="15">
        <v>0</v>
      </c>
      <c r="J126" s="15">
        <v>0</v>
      </c>
      <c r="K126" s="16">
        <v>0</v>
      </c>
      <c r="L126" s="16">
        <v>0</v>
      </c>
      <c r="M126" s="16">
        <v>0</v>
      </c>
      <c r="N126" s="72"/>
      <c r="O126" s="72"/>
      <c r="P126" s="72"/>
      <c r="Q126" s="72"/>
      <c r="R126" s="72"/>
      <c r="S126" s="72"/>
      <c r="T126" s="72"/>
      <c r="U126" s="72"/>
      <c r="V126" s="72"/>
    </row>
    <row r="127" spans="1:22" s="23" customFormat="1" ht="19.149999999999999" customHeight="1">
      <c r="A127" s="95"/>
      <c r="B127" s="106" t="s">
        <v>49</v>
      </c>
      <c r="C127" s="70">
        <v>2021</v>
      </c>
      <c r="D127" s="71">
        <v>2026</v>
      </c>
      <c r="E127" s="91" t="s">
        <v>18</v>
      </c>
      <c r="F127" s="21" t="s">
        <v>13</v>
      </c>
      <c r="G127" s="22">
        <f>G34+G58+G67+G100</f>
        <v>19710585.890000001</v>
      </c>
      <c r="H127" s="22">
        <f>H34+H58+H67+H100</f>
        <v>4903978.25</v>
      </c>
      <c r="I127" s="22">
        <f>I34+I58+I67+I100</f>
        <v>2686682.49</v>
      </c>
      <c r="J127" s="22">
        <f t="shared" ref="J127:K127" si="117">J34+J58+J67+J100</f>
        <v>4472512.1500000004</v>
      </c>
      <c r="K127" s="19">
        <f t="shared" si="117"/>
        <v>2776053</v>
      </c>
      <c r="L127" s="19">
        <f>L34+L58+L67+L100</f>
        <v>2188392</v>
      </c>
      <c r="M127" s="19">
        <f>M34+M58+M67+M100</f>
        <v>2682968</v>
      </c>
      <c r="N127" s="91" t="s">
        <v>12</v>
      </c>
      <c r="O127" s="91" t="s">
        <v>12</v>
      </c>
      <c r="P127" s="91" t="s">
        <v>12</v>
      </c>
      <c r="Q127" s="91" t="s">
        <v>12</v>
      </c>
      <c r="R127" s="91" t="s">
        <v>12</v>
      </c>
      <c r="S127" s="98" t="s">
        <v>12</v>
      </c>
      <c r="T127" s="98" t="s">
        <v>12</v>
      </c>
      <c r="U127" s="98" t="s">
        <v>12</v>
      </c>
      <c r="V127" s="91" t="s">
        <v>12</v>
      </c>
    </row>
    <row r="128" spans="1:22" s="23" customFormat="1" ht="50.45" customHeight="1">
      <c r="A128" s="96"/>
      <c r="B128" s="106"/>
      <c r="C128" s="71"/>
      <c r="D128" s="71"/>
      <c r="E128" s="91"/>
      <c r="F128" s="21" t="s">
        <v>17</v>
      </c>
      <c r="G128" s="22">
        <f>G35+G59+G68+G101</f>
        <v>16195800.43</v>
      </c>
      <c r="H128" s="22">
        <f>H35+H59+H68+H101</f>
        <v>3190427.4699999997</v>
      </c>
      <c r="I128" s="22">
        <f>I35+I59+I68+I101</f>
        <v>2086682.49</v>
      </c>
      <c r="J128" s="22">
        <f t="shared" ref="J128:K128" si="118">J35+J59+J68+J101</f>
        <v>3271277.4699999997</v>
      </c>
      <c r="K128" s="19">
        <f t="shared" si="118"/>
        <v>2776053</v>
      </c>
      <c r="L128" s="19">
        <f>L35+L59+L68+L101</f>
        <v>2188392</v>
      </c>
      <c r="M128" s="19">
        <f>M35+M59+M68+M101</f>
        <v>2682968</v>
      </c>
      <c r="N128" s="91"/>
      <c r="O128" s="91"/>
      <c r="P128" s="91"/>
      <c r="Q128" s="91"/>
      <c r="R128" s="91"/>
      <c r="S128" s="99"/>
      <c r="T128" s="99"/>
      <c r="U128" s="99"/>
      <c r="V128" s="91"/>
    </row>
    <row r="129" spans="1:22" s="23" customFormat="1" ht="47.25">
      <c r="A129" s="97"/>
      <c r="B129" s="106"/>
      <c r="C129" s="72"/>
      <c r="D129" s="72"/>
      <c r="E129" s="91"/>
      <c r="F129" s="21" t="s">
        <v>30</v>
      </c>
      <c r="G129" s="22">
        <f>G36+G60+G69+G102</f>
        <v>3514785.46</v>
      </c>
      <c r="H129" s="22">
        <f>H36+H60+H69+H102</f>
        <v>1713550.78</v>
      </c>
      <c r="I129" s="22">
        <f>I36+I60+I69+I102</f>
        <v>600000</v>
      </c>
      <c r="J129" s="22">
        <f t="shared" ref="J129:K129" si="119">J36+J60+J69+J102</f>
        <v>1201234.6800000002</v>
      </c>
      <c r="K129" s="19">
        <f t="shared" si="119"/>
        <v>0</v>
      </c>
      <c r="L129" s="19">
        <f>L36+L60+L69+L102</f>
        <v>0</v>
      </c>
      <c r="M129" s="19">
        <f>M36+M60+M69+M102</f>
        <v>0</v>
      </c>
      <c r="N129" s="91"/>
      <c r="O129" s="91"/>
      <c r="P129" s="91"/>
      <c r="Q129" s="91"/>
      <c r="R129" s="91"/>
      <c r="S129" s="100"/>
      <c r="T129" s="100"/>
      <c r="U129" s="100"/>
      <c r="V129" s="91"/>
    </row>
    <row r="130" spans="1:22" ht="18" customHeight="1">
      <c r="A130" s="105" t="s">
        <v>50</v>
      </c>
      <c r="B130" s="105"/>
      <c r="C130" s="73" t="s">
        <v>51</v>
      </c>
      <c r="D130" s="73"/>
      <c r="E130" s="73"/>
      <c r="F130" s="73"/>
      <c r="G130" s="73"/>
      <c r="H130" s="73"/>
      <c r="I130" s="73"/>
      <c r="J130" s="73"/>
      <c r="K130" s="73"/>
      <c r="L130" s="73"/>
      <c r="M130" s="73"/>
      <c r="N130" s="73"/>
      <c r="O130" s="73"/>
      <c r="P130" s="73"/>
      <c r="Q130" s="73"/>
      <c r="R130" s="73"/>
      <c r="S130" s="73"/>
      <c r="T130" s="73"/>
      <c r="U130" s="73"/>
      <c r="V130" s="73"/>
    </row>
    <row r="131" spans="1:22" ht="85.15" customHeight="1">
      <c r="A131" s="105" t="s">
        <v>52</v>
      </c>
      <c r="B131" s="105"/>
      <c r="C131" s="73" t="s">
        <v>51</v>
      </c>
      <c r="D131" s="73"/>
      <c r="E131" s="73"/>
      <c r="F131" s="73"/>
      <c r="G131" s="73"/>
      <c r="H131" s="73"/>
      <c r="I131" s="73"/>
      <c r="J131" s="73"/>
      <c r="K131" s="73"/>
      <c r="L131" s="73"/>
      <c r="M131" s="73"/>
      <c r="N131" s="73"/>
      <c r="O131" s="73"/>
      <c r="P131" s="73"/>
      <c r="Q131" s="73"/>
      <c r="R131" s="73"/>
      <c r="S131" s="73"/>
      <c r="T131" s="73"/>
      <c r="U131" s="73"/>
      <c r="V131" s="73"/>
    </row>
    <row r="132" spans="1:22" s="14" customFormat="1">
      <c r="A132" s="82"/>
      <c r="B132" s="67" t="s">
        <v>53</v>
      </c>
      <c r="C132" s="76">
        <v>2021</v>
      </c>
      <c r="D132" s="70">
        <v>2026</v>
      </c>
      <c r="E132" s="76" t="s">
        <v>18</v>
      </c>
      <c r="F132" s="13" t="s">
        <v>13</v>
      </c>
      <c r="G132" s="15">
        <f>G135</f>
        <v>173685</v>
      </c>
      <c r="H132" s="15">
        <f t="shared" ref="H132:L134" si="120">H135</f>
        <v>2708</v>
      </c>
      <c r="I132" s="15">
        <f t="shared" si="120"/>
        <v>47846</v>
      </c>
      <c r="J132" s="15">
        <f>SUM(J133+J134)</f>
        <v>3131</v>
      </c>
      <c r="K132" s="16">
        <f t="shared" ref="K132:M132" si="121">K135</f>
        <v>40000</v>
      </c>
      <c r="L132" s="16">
        <f>SUM(L133+L134)</f>
        <v>40000</v>
      </c>
      <c r="M132" s="16">
        <f t="shared" si="121"/>
        <v>40000</v>
      </c>
      <c r="N132" s="76" t="s">
        <v>12</v>
      </c>
      <c r="O132" s="76" t="s">
        <v>12</v>
      </c>
      <c r="P132" s="76" t="s">
        <v>12</v>
      </c>
      <c r="Q132" s="76" t="s">
        <v>12</v>
      </c>
      <c r="R132" s="76" t="s">
        <v>12</v>
      </c>
      <c r="S132" s="70" t="s">
        <v>12</v>
      </c>
      <c r="T132" s="70" t="s">
        <v>12</v>
      </c>
      <c r="U132" s="70" t="s">
        <v>12</v>
      </c>
      <c r="V132" s="76" t="s">
        <v>12</v>
      </c>
    </row>
    <row r="133" spans="1:22" s="14" customFormat="1" ht="63">
      <c r="A133" s="83"/>
      <c r="B133" s="68"/>
      <c r="C133" s="76"/>
      <c r="D133" s="71"/>
      <c r="E133" s="76"/>
      <c r="F133" s="13" t="s">
        <v>17</v>
      </c>
      <c r="G133" s="15">
        <f>G136</f>
        <v>165000</v>
      </c>
      <c r="H133" s="15">
        <f t="shared" si="120"/>
        <v>0</v>
      </c>
      <c r="I133" s="15">
        <f t="shared" si="120"/>
        <v>45000</v>
      </c>
      <c r="J133" s="15">
        <f t="shared" ref="J133:K133" si="122">J136</f>
        <v>0</v>
      </c>
      <c r="K133" s="16">
        <f t="shared" ref="K133:M133" si="123">K136</f>
        <v>40000</v>
      </c>
      <c r="L133" s="16">
        <f t="shared" si="120"/>
        <v>40000</v>
      </c>
      <c r="M133" s="16">
        <f t="shared" si="123"/>
        <v>40000</v>
      </c>
      <c r="N133" s="76"/>
      <c r="O133" s="76"/>
      <c r="P133" s="76"/>
      <c r="Q133" s="76"/>
      <c r="R133" s="76"/>
      <c r="S133" s="71"/>
      <c r="T133" s="71"/>
      <c r="U133" s="71"/>
      <c r="V133" s="76"/>
    </row>
    <row r="134" spans="1:22" s="14" customFormat="1" ht="47.25">
      <c r="A134" s="84"/>
      <c r="B134" s="69"/>
      <c r="C134" s="76"/>
      <c r="D134" s="72"/>
      <c r="E134" s="76"/>
      <c r="F134" s="13" t="s">
        <v>30</v>
      </c>
      <c r="G134" s="15">
        <f>G137</f>
        <v>8685</v>
      </c>
      <c r="H134" s="15">
        <f t="shared" si="120"/>
        <v>2708</v>
      </c>
      <c r="I134" s="15">
        <f t="shared" si="120"/>
        <v>2846</v>
      </c>
      <c r="J134" s="15">
        <f t="shared" ref="J134:K134" si="124">J137</f>
        <v>3131</v>
      </c>
      <c r="K134" s="16">
        <f t="shared" ref="K134:M134" si="125">K137</f>
        <v>0</v>
      </c>
      <c r="L134" s="16">
        <v>0</v>
      </c>
      <c r="M134" s="16">
        <f t="shared" si="125"/>
        <v>0</v>
      </c>
      <c r="N134" s="76"/>
      <c r="O134" s="76"/>
      <c r="P134" s="76"/>
      <c r="Q134" s="76"/>
      <c r="R134" s="76"/>
      <c r="S134" s="72"/>
      <c r="T134" s="72"/>
      <c r="U134" s="72"/>
      <c r="V134" s="76"/>
    </row>
    <row r="135" spans="1:22">
      <c r="A135" s="82"/>
      <c r="B135" s="67" t="s">
        <v>54</v>
      </c>
      <c r="C135" s="76">
        <v>2021</v>
      </c>
      <c r="D135" s="70">
        <v>2026</v>
      </c>
      <c r="E135" s="76" t="s">
        <v>18</v>
      </c>
      <c r="F135" s="12" t="s">
        <v>13</v>
      </c>
      <c r="G135" s="15">
        <f>SUM(H135:M135)</f>
        <v>173685</v>
      </c>
      <c r="H135" s="15">
        <f>H138+H141+H144+H147+H150+H153+H156+H159+H162+H165+H168</f>
        <v>2708</v>
      </c>
      <c r="I135" s="15">
        <f>I138+I141+I144+I147+I150+I153+I156+I159+I162+I165+I168</f>
        <v>47846</v>
      </c>
      <c r="J135" s="15">
        <f>J136+J137</f>
        <v>3131</v>
      </c>
      <c r="K135" s="16">
        <f t="shared" ref="K135:M136" si="126">K138+K141+K144+K147+K150+K153+K156+K159+K162+K165</f>
        <v>40000</v>
      </c>
      <c r="L135" s="16">
        <f t="shared" ref="L135" si="127">L138+L141+L144+L147+L150+L153+L156+L159+L162+L165</f>
        <v>40000</v>
      </c>
      <c r="M135" s="16">
        <f t="shared" si="126"/>
        <v>40000</v>
      </c>
      <c r="N135" s="73" t="s">
        <v>12</v>
      </c>
      <c r="O135" s="73" t="s">
        <v>12</v>
      </c>
      <c r="P135" s="73" t="s">
        <v>12</v>
      </c>
      <c r="Q135" s="73" t="s">
        <v>12</v>
      </c>
      <c r="R135" s="76" t="s">
        <v>12</v>
      </c>
      <c r="S135" s="86" t="s">
        <v>12</v>
      </c>
      <c r="T135" s="86" t="s">
        <v>12</v>
      </c>
      <c r="U135" s="86" t="s">
        <v>12</v>
      </c>
      <c r="V135" s="76" t="s">
        <v>12</v>
      </c>
    </row>
    <row r="136" spans="1:22" ht="63">
      <c r="A136" s="83"/>
      <c r="B136" s="68"/>
      <c r="C136" s="76"/>
      <c r="D136" s="71"/>
      <c r="E136" s="76"/>
      <c r="F136" s="12" t="s">
        <v>17</v>
      </c>
      <c r="G136" s="15">
        <f>SUM(H136:M136)</f>
        <v>165000</v>
      </c>
      <c r="H136" s="15">
        <f>H139+H142+H145+H148+H151+H154+H157+H160+H163+H166</f>
        <v>0</v>
      </c>
      <c r="I136" s="15">
        <f>I139+I142+I145+I148+I151+I154+I157+I160+I163+I166+I169</f>
        <v>45000</v>
      </c>
      <c r="J136" s="15">
        <f t="shared" ref="J136:L136" si="128">J139+J142+J145+J148+J151+J154+J157+J160+J163+J166</f>
        <v>0</v>
      </c>
      <c r="K136" s="15">
        <f t="shared" si="126"/>
        <v>40000</v>
      </c>
      <c r="L136" s="15">
        <f t="shared" si="128"/>
        <v>40000</v>
      </c>
      <c r="M136" s="15">
        <f t="shared" si="126"/>
        <v>40000</v>
      </c>
      <c r="N136" s="73"/>
      <c r="O136" s="73"/>
      <c r="P136" s="73"/>
      <c r="Q136" s="73"/>
      <c r="R136" s="76"/>
      <c r="S136" s="87"/>
      <c r="T136" s="87"/>
      <c r="U136" s="87"/>
      <c r="V136" s="76"/>
    </row>
    <row r="137" spans="1:22" ht="47.25">
      <c r="A137" s="84"/>
      <c r="B137" s="69"/>
      <c r="C137" s="76"/>
      <c r="D137" s="72"/>
      <c r="E137" s="76"/>
      <c r="F137" s="13" t="s">
        <v>30</v>
      </c>
      <c r="G137" s="15">
        <f>SUM(H137:M137)</f>
        <v>8685</v>
      </c>
      <c r="H137" s="15">
        <f>H140+H143+H146+H149+H152+H155+H158+H161+H164+H167+H170</f>
        <v>2708</v>
      </c>
      <c r="I137" s="15">
        <f t="shared" ref="I137:M137" si="129">I140+I143+I146+I149+I152+I155+I158+I161+I164+I167+I170</f>
        <v>2846</v>
      </c>
      <c r="J137" s="15">
        <f>J140+J143+J146+J149+J152+J155+J158+J161+J164+J167+J170</f>
        <v>3131</v>
      </c>
      <c r="K137" s="15">
        <f t="shared" ref="K137" si="130">K140+K143+K146+K149+K152+K155+K158+K161+K164+K167+K170</f>
        <v>0</v>
      </c>
      <c r="L137" s="15">
        <v>0</v>
      </c>
      <c r="M137" s="15">
        <f t="shared" si="129"/>
        <v>0</v>
      </c>
      <c r="N137" s="73"/>
      <c r="O137" s="73"/>
      <c r="P137" s="73"/>
      <c r="Q137" s="73"/>
      <c r="R137" s="76"/>
      <c r="S137" s="88"/>
      <c r="T137" s="88"/>
      <c r="U137" s="88"/>
      <c r="V137" s="76"/>
    </row>
    <row r="138" spans="1:22">
      <c r="A138" s="82"/>
      <c r="B138" s="67" t="s">
        <v>90</v>
      </c>
      <c r="C138" s="76">
        <v>2021</v>
      </c>
      <c r="D138" s="70">
        <v>2026</v>
      </c>
      <c r="E138" s="76" t="s">
        <v>18</v>
      </c>
      <c r="F138" s="12" t="s">
        <v>13</v>
      </c>
      <c r="G138" s="15">
        <f>SUM(H138:M138)</f>
        <v>0</v>
      </c>
      <c r="H138" s="15">
        <f t="shared" ref="H138:L138" si="131">H139+H140</f>
        <v>0</v>
      </c>
      <c r="I138" s="15">
        <f t="shared" si="131"/>
        <v>0</v>
      </c>
      <c r="J138" s="15">
        <f t="shared" ref="J138:K138" si="132">J139+J140</f>
        <v>0</v>
      </c>
      <c r="K138" s="16">
        <f t="shared" ref="K138:M138" si="133">K139+K140</f>
        <v>0</v>
      </c>
      <c r="L138" s="16">
        <f t="shared" si="131"/>
        <v>0</v>
      </c>
      <c r="M138" s="16">
        <f t="shared" si="133"/>
        <v>0</v>
      </c>
      <c r="N138" s="73" t="s">
        <v>64</v>
      </c>
      <c r="O138" s="86" t="s">
        <v>56</v>
      </c>
      <c r="P138" s="73" t="s">
        <v>12</v>
      </c>
      <c r="Q138" s="73">
        <v>3</v>
      </c>
      <c r="R138" s="76" t="s">
        <v>12</v>
      </c>
      <c r="S138" s="86" t="s">
        <v>12</v>
      </c>
      <c r="T138" s="86" t="s">
        <v>12</v>
      </c>
      <c r="U138" s="86" t="s">
        <v>12</v>
      </c>
      <c r="V138" s="76" t="s">
        <v>12</v>
      </c>
    </row>
    <row r="139" spans="1:22" ht="63">
      <c r="A139" s="83"/>
      <c r="B139" s="68"/>
      <c r="C139" s="76"/>
      <c r="D139" s="71"/>
      <c r="E139" s="76"/>
      <c r="F139" s="12" t="s">
        <v>17</v>
      </c>
      <c r="G139" s="15">
        <f>SUM(H139:M139)</f>
        <v>0</v>
      </c>
      <c r="H139" s="15">
        <v>0</v>
      </c>
      <c r="I139" s="15">
        <v>0</v>
      </c>
      <c r="J139" s="15">
        <v>0</v>
      </c>
      <c r="K139" s="16">
        <v>0</v>
      </c>
      <c r="L139" s="16">
        <v>0</v>
      </c>
      <c r="M139" s="16">
        <v>0</v>
      </c>
      <c r="N139" s="73"/>
      <c r="O139" s="87"/>
      <c r="P139" s="73"/>
      <c r="Q139" s="73"/>
      <c r="R139" s="76"/>
      <c r="S139" s="87"/>
      <c r="T139" s="87"/>
      <c r="U139" s="87"/>
      <c r="V139" s="76"/>
    </row>
    <row r="140" spans="1:22" ht="47.25">
      <c r="A140" s="84"/>
      <c r="B140" s="69"/>
      <c r="C140" s="76"/>
      <c r="D140" s="72"/>
      <c r="E140" s="76"/>
      <c r="F140" s="13" t="s">
        <v>30</v>
      </c>
      <c r="G140" s="15">
        <f>SUM(H140:M140)</f>
        <v>0</v>
      </c>
      <c r="H140" s="15">
        <v>0</v>
      </c>
      <c r="I140" s="15">
        <v>0</v>
      </c>
      <c r="J140" s="15">
        <v>0</v>
      </c>
      <c r="K140" s="16">
        <v>0</v>
      </c>
      <c r="L140" s="16">
        <v>0</v>
      </c>
      <c r="M140" s="16">
        <v>0</v>
      </c>
      <c r="N140" s="73"/>
      <c r="O140" s="88"/>
      <c r="P140" s="73"/>
      <c r="Q140" s="73"/>
      <c r="R140" s="76"/>
      <c r="S140" s="88"/>
      <c r="T140" s="88"/>
      <c r="U140" s="88"/>
      <c r="V140" s="76"/>
    </row>
    <row r="141" spans="1:22">
      <c r="A141" s="82"/>
      <c r="B141" s="85" t="s">
        <v>91</v>
      </c>
      <c r="C141" s="76">
        <v>2021</v>
      </c>
      <c r="D141" s="70">
        <v>2026</v>
      </c>
      <c r="E141" s="76" t="s">
        <v>18</v>
      </c>
      <c r="F141" s="12" t="s">
        <v>13</v>
      </c>
      <c r="G141" s="15">
        <f>SUM(H141:M141)</f>
        <v>0</v>
      </c>
      <c r="H141" s="15">
        <f t="shared" ref="H141:L141" si="134">H142+H143</f>
        <v>0</v>
      </c>
      <c r="I141" s="15">
        <f t="shared" si="134"/>
        <v>0</v>
      </c>
      <c r="J141" s="15">
        <f t="shared" ref="J141:K141" si="135">J142+J143</f>
        <v>0</v>
      </c>
      <c r="K141" s="16">
        <f t="shared" ref="K141:M141" si="136">K142+K143</f>
        <v>0</v>
      </c>
      <c r="L141" s="16">
        <f t="shared" si="134"/>
        <v>0</v>
      </c>
      <c r="M141" s="16">
        <f t="shared" si="136"/>
        <v>0</v>
      </c>
      <c r="N141" s="86" t="s">
        <v>65</v>
      </c>
      <c r="O141" s="86" t="s">
        <v>56</v>
      </c>
      <c r="P141" s="86" t="s">
        <v>12</v>
      </c>
      <c r="Q141" s="86">
        <v>1</v>
      </c>
      <c r="R141" s="70" t="s">
        <v>12</v>
      </c>
      <c r="S141" s="86" t="s">
        <v>12</v>
      </c>
      <c r="T141" s="86" t="s">
        <v>12</v>
      </c>
      <c r="U141" s="86" t="s">
        <v>12</v>
      </c>
      <c r="V141" s="70" t="s">
        <v>12</v>
      </c>
    </row>
    <row r="142" spans="1:22" ht="63">
      <c r="A142" s="83"/>
      <c r="B142" s="85"/>
      <c r="C142" s="76"/>
      <c r="D142" s="71"/>
      <c r="E142" s="76"/>
      <c r="F142" s="12" t="s">
        <v>17</v>
      </c>
      <c r="G142" s="15">
        <f>SUM(H142:M142)</f>
        <v>0</v>
      </c>
      <c r="H142" s="15">
        <v>0</v>
      </c>
      <c r="I142" s="15">
        <v>0</v>
      </c>
      <c r="J142" s="15">
        <v>0</v>
      </c>
      <c r="K142" s="16">
        <v>0</v>
      </c>
      <c r="L142" s="16">
        <v>0</v>
      </c>
      <c r="M142" s="16">
        <v>0</v>
      </c>
      <c r="N142" s="87"/>
      <c r="O142" s="87"/>
      <c r="P142" s="87"/>
      <c r="Q142" s="87"/>
      <c r="R142" s="71"/>
      <c r="S142" s="87"/>
      <c r="T142" s="87"/>
      <c r="U142" s="87"/>
      <c r="V142" s="71"/>
    </row>
    <row r="143" spans="1:22" ht="47.25">
      <c r="A143" s="84"/>
      <c r="B143" s="85"/>
      <c r="C143" s="76"/>
      <c r="D143" s="72"/>
      <c r="E143" s="76"/>
      <c r="F143" s="13" t="s">
        <v>30</v>
      </c>
      <c r="G143" s="15">
        <f>SUM(H143:M143)</f>
        <v>0</v>
      </c>
      <c r="H143" s="15">
        <v>0</v>
      </c>
      <c r="I143" s="15">
        <v>0</v>
      </c>
      <c r="J143" s="15">
        <v>0</v>
      </c>
      <c r="K143" s="16">
        <v>0</v>
      </c>
      <c r="L143" s="16">
        <v>0</v>
      </c>
      <c r="M143" s="16">
        <v>0</v>
      </c>
      <c r="N143" s="88"/>
      <c r="O143" s="88"/>
      <c r="P143" s="88"/>
      <c r="Q143" s="88"/>
      <c r="R143" s="72"/>
      <c r="S143" s="88"/>
      <c r="T143" s="88"/>
      <c r="U143" s="88"/>
      <c r="V143" s="72"/>
    </row>
    <row r="144" spans="1:22" s="14" customFormat="1" ht="21.75" customHeight="1">
      <c r="A144" s="82"/>
      <c r="B144" s="67" t="s">
        <v>92</v>
      </c>
      <c r="C144" s="76">
        <v>2021</v>
      </c>
      <c r="D144" s="70">
        <v>2026</v>
      </c>
      <c r="E144" s="70" t="s">
        <v>18</v>
      </c>
      <c r="F144" s="13" t="s">
        <v>13</v>
      </c>
      <c r="G144" s="15">
        <f>SUM(H144:M144)</f>
        <v>125000</v>
      </c>
      <c r="H144" s="15">
        <f t="shared" ref="H144:L144" si="137">H145+H146</f>
        <v>0</v>
      </c>
      <c r="I144" s="15">
        <f t="shared" si="137"/>
        <v>35000</v>
      </c>
      <c r="J144" s="15">
        <f t="shared" ref="J144:K144" si="138">J145+J146</f>
        <v>0</v>
      </c>
      <c r="K144" s="16">
        <f t="shared" ref="K144:M144" si="139">K145+K146</f>
        <v>30000</v>
      </c>
      <c r="L144" s="16">
        <f t="shared" si="137"/>
        <v>30000</v>
      </c>
      <c r="M144" s="16">
        <f t="shared" si="139"/>
        <v>30000</v>
      </c>
      <c r="N144" s="70" t="s">
        <v>156</v>
      </c>
      <c r="O144" s="70" t="s">
        <v>56</v>
      </c>
      <c r="P144" s="70" t="s">
        <v>12</v>
      </c>
      <c r="Q144" s="70" t="s">
        <v>12</v>
      </c>
      <c r="R144" s="70">
        <v>5</v>
      </c>
      <c r="S144" s="70">
        <v>1</v>
      </c>
      <c r="T144" s="86" t="s">
        <v>12</v>
      </c>
      <c r="U144" s="86">
        <v>1</v>
      </c>
      <c r="V144" s="86">
        <v>1</v>
      </c>
    </row>
    <row r="145" spans="1:22" s="14" customFormat="1" ht="63">
      <c r="A145" s="83"/>
      <c r="B145" s="68"/>
      <c r="C145" s="76"/>
      <c r="D145" s="71"/>
      <c r="E145" s="71"/>
      <c r="F145" s="13" t="s">
        <v>17</v>
      </c>
      <c r="G145" s="15">
        <f>SUM(H145:M145)</f>
        <v>125000</v>
      </c>
      <c r="H145" s="15">
        <v>0</v>
      </c>
      <c r="I145" s="15">
        <v>35000</v>
      </c>
      <c r="J145" s="15">
        <v>0</v>
      </c>
      <c r="K145" s="16">
        <v>30000</v>
      </c>
      <c r="L145" s="16">
        <v>30000</v>
      </c>
      <c r="M145" s="16">
        <v>30000</v>
      </c>
      <c r="N145" s="71"/>
      <c r="O145" s="71"/>
      <c r="P145" s="71"/>
      <c r="Q145" s="71"/>
      <c r="R145" s="71"/>
      <c r="S145" s="71"/>
      <c r="T145" s="87"/>
      <c r="U145" s="87"/>
      <c r="V145" s="87"/>
    </row>
    <row r="146" spans="1:22" s="14" customFormat="1" ht="47.25">
      <c r="A146" s="84"/>
      <c r="B146" s="69"/>
      <c r="C146" s="76"/>
      <c r="D146" s="72"/>
      <c r="E146" s="72"/>
      <c r="F146" s="13" t="s">
        <v>30</v>
      </c>
      <c r="G146" s="15">
        <f>SUM(H146:M146)</f>
        <v>0</v>
      </c>
      <c r="H146" s="15">
        <v>0</v>
      </c>
      <c r="I146" s="15">
        <v>0</v>
      </c>
      <c r="J146" s="15">
        <v>0</v>
      </c>
      <c r="K146" s="16">
        <v>0</v>
      </c>
      <c r="L146" s="16">
        <v>0</v>
      </c>
      <c r="M146" s="16">
        <v>0</v>
      </c>
      <c r="N146" s="72"/>
      <c r="O146" s="72"/>
      <c r="P146" s="72"/>
      <c r="Q146" s="72"/>
      <c r="R146" s="72"/>
      <c r="S146" s="72"/>
      <c r="T146" s="88"/>
      <c r="U146" s="88"/>
      <c r="V146" s="88"/>
    </row>
    <row r="147" spans="1:22" ht="18" customHeight="1">
      <c r="A147" s="82"/>
      <c r="B147" s="85" t="s">
        <v>93</v>
      </c>
      <c r="C147" s="76">
        <v>2021</v>
      </c>
      <c r="D147" s="70">
        <v>2026</v>
      </c>
      <c r="E147" s="76" t="s">
        <v>18</v>
      </c>
      <c r="F147" s="13" t="s">
        <v>13</v>
      </c>
      <c r="G147" s="15">
        <f>SUM(H147:M147)</f>
        <v>0</v>
      </c>
      <c r="H147" s="15">
        <f t="shared" ref="H147:L147" si="140">H148+H149</f>
        <v>0</v>
      </c>
      <c r="I147" s="15">
        <f t="shared" si="140"/>
        <v>0</v>
      </c>
      <c r="J147" s="15">
        <f t="shared" ref="J147:K147" si="141">J148+J149</f>
        <v>0</v>
      </c>
      <c r="K147" s="16">
        <f t="shared" ref="K147:M147" si="142">K148+K149</f>
        <v>0</v>
      </c>
      <c r="L147" s="16">
        <f t="shared" si="140"/>
        <v>0</v>
      </c>
      <c r="M147" s="16">
        <f t="shared" si="142"/>
        <v>0</v>
      </c>
      <c r="N147" s="73" t="s">
        <v>61</v>
      </c>
      <c r="O147" s="73" t="s">
        <v>20</v>
      </c>
      <c r="P147" s="73" t="s">
        <v>12</v>
      </c>
      <c r="Q147" s="73">
        <v>100</v>
      </c>
      <c r="R147" s="76" t="s">
        <v>12</v>
      </c>
      <c r="S147" s="86" t="s">
        <v>12</v>
      </c>
      <c r="T147" s="86" t="s">
        <v>12</v>
      </c>
      <c r="U147" s="86" t="s">
        <v>12</v>
      </c>
      <c r="V147" s="76" t="s">
        <v>12</v>
      </c>
    </row>
    <row r="148" spans="1:22" ht="63">
      <c r="A148" s="83"/>
      <c r="B148" s="85"/>
      <c r="C148" s="76"/>
      <c r="D148" s="71"/>
      <c r="E148" s="76"/>
      <c r="F148" s="13" t="s">
        <v>17</v>
      </c>
      <c r="G148" s="15">
        <f>SUM(H148:M148)</f>
        <v>0</v>
      </c>
      <c r="H148" s="15">
        <v>0</v>
      </c>
      <c r="I148" s="15">
        <v>0</v>
      </c>
      <c r="J148" s="15">
        <v>0</v>
      </c>
      <c r="K148" s="16">
        <v>0</v>
      </c>
      <c r="L148" s="16">
        <v>0</v>
      </c>
      <c r="M148" s="16">
        <v>0</v>
      </c>
      <c r="N148" s="73"/>
      <c r="O148" s="73"/>
      <c r="P148" s="73"/>
      <c r="Q148" s="73"/>
      <c r="R148" s="76"/>
      <c r="S148" s="87"/>
      <c r="T148" s="87"/>
      <c r="U148" s="87"/>
      <c r="V148" s="76"/>
    </row>
    <row r="149" spans="1:22" ht="47.25">
      <c r="A149" s="84"/>
      <c r="B149" s="85"/>
      <c r="C149" s="76"/>
      <c r="D149" s="72"/>
      <c r="E149" s="76"/>
      <c r="F149" s="13" t="s">
        <v>30</v>
      </c>
      <c r="G149" s="15">
        <f>SUM(H149:M149)</f>
        <v>0</v>
      </c>
      <c r="H149" s="15">
        <v>0</v>
      </c>
      <c r="I149" s="15">
        <v>0</v>
      </c>
      <c r="J149" s="15">
        <v>0</v>
      </c>
      <c r="K149" s="16">
        <v>0</v>
      </c>
      <c r="L149" s="16">
        <v>0</v>
      </c>
      <c r="M149" s="16">
        <v>0</v>
      </c>
      <c r="N149" s="73"/>
      <c r="O149" s="73"/>
      <c r="P149" s="73"/>
      <c r="Q149" s="73"/>
      <c r="R149" s="76"/>
      <c r="S149" s="88"/>
      <c r="T149" s="88"/>
      <c r="U149" s="88"/>
      <c r="V149" s="76"/>
    </row>
    <row r="150" spans="1:22" ht="18.600000000000001" customHeight="1">
      <c r="A150" s="82"/>
      <c r="B150" s="85" t="s">
        <v>94</v>
      </c>
      <c r="C150" s="76">
        <v>2021</v>
      </c>
      <c r="D150" s="70">
        <v>2026</v>
      </c>
      <c r="E150" s="76" t="s">
        <v>18</v>
      </c>
      <c r="F150" s="13" t="s">
        <v>13</v>
      </c>
      <c r="G150" s="15">
        <f>SUM(H150:M150)</f>
        <v>40000</v>
      </c>
      <c r="H150" s="15">
        <f t="shared" ref="H150:L150" si="143">H151+H152</f>
        <v>0</v>
      </c>
      <c r="I150" s="15">
        <f t="shared" si="143"/>
        <v>10000</v>
      </c>
      <c r="J150" s="15">
        <f t="shared" ref="J150:K150" si="144">J151+J152</f>
        <v>0</v>
      </c>
      <c r="K150" s="16">
        <f t="shared" ref="K150:M150" si="145">K151+K152</f>
        <v>10000</v>
      </c>
      <c r="L150" s="16">
        <f t="shared" si="143"/>
        <v>10000</v>
      </c>
      <c r="M150" s="16">
        <f t="shared" si="145"/>
        <v>10000</v>
      </c>
      <c r="N150" s="73" t="s">
        <v>148</v>
      </c>
      <c r="O150" s="73" t="s">
        <v>71</v>
      </c>
      <c r="P150" s="73" t="s">
        <v>12</v>
      </c>
      <c r="Q150" s="73" t="s">
        <v>12</v>
      </c>
      <c r="R150" s="76">
        <v>3</v>
      </c>
      <c r="S150" s="86" t="s">
        <v>12</v>
      </c>
      <c r="T150" s="86" t="s">
        <v>12</v>
      </c>
      <c r="U150" s="86">
        <v>1</v>
      </c>
      <c r="V150" s="76">
        <v>1</v>
      </c>
    </row>
    <row r="151" spans="1:22" ht="47.45" customHeight="1">
      <c r="A151" s="83"/>
      <c r="B151" s="85"/>
      <c r="C151" s="76"/>
      <c r="D151" s="71"/>
      <c r="E151" s="76"/>
      <c r="F151" s="13" t="s">
        <v>17</v>
      </c>
      <c r="G151" s="15">
        <f>SUM(H151:M151)</f>
        <v>40000</v>
      </c>
      <c r="H151" s="15">
        <v>0</v>
      </c>
      <c r="I151" s="15">
        <v>10000</v>
      </c>
      <c r="J151" s="15">
        <v>0</v>
      </c>
      <c r="K151" s="16">
        <v>10000</v>
      </c>
      <c r="L151" s="16">
        <v>10000</v>
      </c>
      <c r="M151" s="16">
        <v>10000</v>
      </c>
      <c r="N151" s="73"/>
      <c r="O151" s="73"/>
      <c r="P151" s="73"/>
      <c r="Q151" s="73"/>
      <c r="R151" s="76"/>
      <c r="S151" s="87"/>
      <c r="T151" s="87"/>
      <c r="U151" s="87"/>
      <c r="V151" s="76"/>
    </row>
    <row r="152" spans="1:22" ht="33.6" customHeight="1">
      <c r="A152" s="84"/>
      <c r="B152" s="85"/>
      <c r="C152" s="76"/>
      <c r="D152" s="72"/>
      <c r="E152" s="76"/>
      <c r="F152" s="13" t="s">
        <v>30</v>
      </c>
      <c r="G152" s="15">
        <f>SUM(H152:M152)</f>
        <v>0</v>
      </c>
      <c r="H152" s="15">
        <v>0</v>
      </c>
      <c r="I152" s="15">
        <v>0</v>
      </c>
      <c r="J152" s="15">
        <v>0</v>
      </c>
      <c r="K152" s="16">
        <v>0</v>
      </c>
      <c r="L152" s="16">
        <v>0</v>
      </c>
      <c r="M152" s="16">
        <v>0</v>
      </c>
      <c r="N152" s="73"/>
      <c r="O152" s="73"/>
      <c r="P152" s="73"/>
      <c r="Q152" s="73"/>
      <c r="R152" s="76"/>
      <c r="S152" s="88"/>
      <c r="T152" s="88"/>
      <c r="U152" s="88"/>
      <c r="V152" s="76"/>
    </row>
    <row r="153" spans="1:22" ht="44.45" customHeight="1">
      <c r="A153" s="82"/>
      <c r="B153" s="85" t="s">
        <v>95</v>
      </c>
      <c r="C153" s="76">
        <v>2021</v>
      </c>
      <c r="D153" s="70">
        <v>2026</v>
      </c>
      <c r="E153" s="76" t="s">
        <v>18</v>
      </c>
      <c r="F153" s="13" t="s">
        <v>13</v>
      </c>
      <c r="G153" s="15">
        <f>SUM(H153:M153)</f>
        <v>0</v>
      </c>
      <c r="H153" s="15">
        <f t="shared" ref="H153:L153" si="146">H154+H155</f>
        <v>0</v>
      </c>
      <c r="I153" s="15">
        <f t="shared" si="146"/>
        <v>0</v>
      </c>
      <c r="J153" s="15">
        <f t="shared" ref="J153:K153" si="147">J154+J155</f>
        <v>0</v>
      </c>
      <c r="K153" s="16">
        <f t="shared" ref="K153:M153" si="148">K154+K155</f>
        <v>0</v>
      </c>
      <c r="L153" s="16">
        <f t="shared" si="146"/>
        <v>0</v>
      </c>
      <c r="M153" s="16">
        <f t="shared" si="148"/>
        <v>0</v>
      </c>
      <c r="N153" s="73" t="s">
        <v>125</v>
      </c>
      <c r="O153" s="73" t="s">
        <v>71</v>
      </c>
      <c r="P153" s="73" t="s">
        <v>12</v>
      </c>
      <c r="Q153" s="73" t="s">
        <v>12</v>
      </c>
      <c r="R153" s="76" t="s">
        <v>12</v>
      </c>
      <c r="S153" s="76" t="s">
        <v>12</v>
      </c>
      <c r="T153" s="76" t="s">
        <v>12</v>
      </c>
      <c r="U153" s="86" t="s">
        <v>12</v>
      </c>
      <c r="V153" s="76" t="s">
        <v>12</v>
      </c>
    </row>
    <row r="154" spans="1:22" ht="53.45" customHeight="1">
      <c r="A154" s="83"/>
      <c r="B154" s="85"/>
      <c r="C154" s="76"/>
      <c r="D154" s="71"/>
      <c r="E154" s="76"/>
      <c r="F154" s="13" t="s">
        <v>17</v>
      </c>
      <c r="G154" s="15">
        <f>SUM(H154:M154)</f>
        <v>0</v>
      </c>
      <c r="H154" s="15">
        <v>0</v>
      </c>
      <c r="I154" s="15">
        <v>0</v>
      </c>
      <c r="J154" s="15">
        <v>0</v>
      </c>
      <c r="K154" s="16">
        <v>0</v>
      </c>
      <c r="L154" s="16">
        <v>0</v>
      </c>
      <c r="M154" s="16">
        <v>0</v>
      </c>
      <c r="N154" s="73"/>
      <c r="O154" s="73"/>
      <c r="P154" s="73"/>
      <c r="Q154" s="73"/>
      <c r="R154" s="76"/>
      <c r="S154" s="76"/>
      <c r="T154" s="76"/>
      <c r="U154" s="87"/>
      <c r="V154" s="76"/>
    </row>
    <row r="155" spans="1:22" ht="88.15" customHeight="1">
      <c r="A155" s="84"/>
      <c r="B155" s="85"/>
      <c r="C155" s="76"/>
      <c r="D155" s="72"/>
      <c r="E155" s="76"/>
      <c r="F155" s="13" t="s">
        <v>30</v>
      </c>
      <c r="G155" s="15">
        <f>SUM(H155:M155)</f>
        <v>0</v>
      </c>
      <c r="H155" s="15">
        <v>0</v>
      </c>
      <c r="I155" s="15">
        <v>0</v>
      </c>
      <c r="J155" s="15">
        <v>0</v>
      </c>
      <c r="K155" s="16">
        <v>0</v>
      </c>
      <c r="L155" s="16">
        <v>0</v>
      </c>
      <c r="M155" s="16">
        <v>0</v>
      </c>
      <c r="N155" s="73"/>
      <c r="O155" s="73"/>
      <c r="P155" s="73"/>
      <c r="Q155" s="73"/>
      <c r="R155" s="76"/>
      <c r="S155" s="76"/>
      <c r="T155" s="76"/>
      <c r="U155" s="88"/>
      <c r="V155" s="76"/>
    </row>
    <row r="156" spans="1:22" ht="44.45" customHeight="1">
      <c r="A156" s="82"/>
      <c r="B156" s="85" t="s">
        <v>96</v>
      </c>
      <c r="C156" s="76">
        <v>2021</v>
      </c>
      <c r="D156" s="70">
        <v>2026</v>
      </c>
      <c r="E156" s="76" t="s">
        <v>18</v>
      </c>
      <c r="F156" s="13" t="s">
        <v>13</v>
      </c>
      <c r="G156" s="15">
        <f>SUM(H156:M156)</f>
        <v>0</v>
      </c>
      <c r="H156" s="15">
        <f t="shared" ref="H156:L156" si="149">H157+H158</f>
        <v>0</v>
      </c>
      <c r="I156" s="15">
        <f t="shared" si="149"/>
        <v>0</v>
      </c>
      <c r="J156" s="15">
        <f t="shared" ref="J156:K156" si="150">J157+J158</f>
        <v>0</v>
      </c>
      <c r="K156" s="16">
        <f t="shared" ref="K156:M156" si="151">K157+K158</f>
        <v>0</v>
      </c>
      <c r="L156" s="16">
        <f t="shared" si="149"/>
        <v>0</v>
      </c>
      <c r="M156" s="16">
        <f t="shared" si="151"/>
        <v>0</v>
      </c>
      <c r="N156" s="73" t="s">
        <v>97</v>
      </c>
      <c r="O156" s="73" t="s">
        <v>71</v>
      </c>
      <c r="P156" s="73" t="s">
        <v>12</v>
      </c>
      <c r="Q156" s="73" t="s">
        <v>12</v>
      </c>
      <c r="R156" s="76" t="s">
        <v>12</v>
      </c>
      <c r="S156" s="86">
        <v>1</v>
      </c>
      <c r="T156" s="86" t="s">
        <v>12</v>
      </c>
      <c r="U156" s="86" t="s">
        <v>12</v>
      </c>
      <c r="V156" s="76" t="s">
        <v>12</v>
      </c>
    </row>
    <row r="157" spans="1:22" ht="53.45" customHeight="1">
      <c r="A157" s="83"/>
      <c r="B157" s="85"/>
      <c r="C157" s="76"/>
      <c r="D157" s="71"/>
      <c r="E157" s="76"/>
      <c r="F157" s="13" t="s">
        <v>17</v>
      </c>
      <c r="G157" s="15">
        <f>SUM(H157:M157)</f>
        <v>0</v>
      </c>
      <c r="H157" s="15">
        <v>0</v>
      </c>
      <c r="I157" s="15">
        <v>0</v>
      </c>
      <c r="J157" s="15">
        <v>0</v>
      </c>
      <c r="K157" s="16">
        <v>0</v>
      </c>
      <c r="L157" s="16">
        <v>0</v>
      </c>
      <c r="M157" s="16">
        <v>0</v>
      </c>
      <c r="N157" s="73"/>
      <c r="O157" s="73"/>
      <c r="P157" s="73"/>
      <c r="Q157" s="73"/>
      <c r="R157" s="76"/>
      <c r="S157" s="87"/>
      <c r="T157" s="87"/>
      <c r="U157" s="87"/>
      <c r="V157" s="76"/>
    </row>
    <row r="158" spans="1:22" ht="39.6" customHeight="1">
      <c r="A158" s="84"/>
      <c r="B158" s="85"/>
      <c r="C158" s="76"/>
      <c r="D158" s="72"/>
      <c r="E158" s="76"/>
      <c r="F158" s="13" t="s">
        <v>30</v>
      </c>
      <c r="G158" s="15">
        <f>SUM(H158:M158)</f>
        <v>0</v>
      </c>
      <c r="H158" s="15">
        <v>0</v>
      </c>
      <c r="I158" s="15">
        <v>0</v>
      </c>
      <c r="J158" s="15">
        <v>0</v>
      </c>
      <c r="K158" s="16">
        <v>0</v>
      </c>
      <c r="L158" s="16">
        <v>0</v>
      </c>
      <c r="M158" s="16">
        <v>0</v>
      </c>
      <c r="N158" s="73"/>
      <c r="O158" s="73"/>
      <c r="P158" s="73"/>
      <c r="Q158" s="73"/>
      <c r="R158" s="76"/>
      <c r="S158" s="88"/>
      <c r="T158" s="88"/>
      <c r="U158" s="88"/>
      <c r="V158" s="76"/>
    </row>
    <row r="159" spans="1:22" ht="18.600000000000001" customHeight="1">
      <c r="A159" s="82"/>
      <c r="B159" s="85" t="s">
        <v>98</v>
      </c>
      <c r="C159" s="76">
        <v>2021</v>
      </c>
      <c r="D159" s="70">
        <v>2026</v>
      </c>
      <c r="E159" s="76" t="s">
        <v>18</v>
      </c>
      <c r="F159" s="13" t="s">
        <v>13</v>
      </c>
      <c r="G159" s="15">
        <f>SUM(H159:M159)</f>
        <v>0</v>
      </c>
      <c r="H159" s="15">
        <f t="shared" ref="H159:L159" si="152">H160+H161</f>
        <v>0</v>
      </c>
      <c r="I159" s="15">
        <f t="shared" si="152"/>
        <v>0</v>
      </c>
      <c r="J159" s="15">
        <f t="shared" ref="J159:K159" si="153">J160+J161</f>
        <v>0</v>
      </c>
      <c r="K159" s="16">
        <f t="shared" ref="K159:M159" si="154">K160+K161</f>
        <v>0</v>
      </c>
      <c r="L159" s="16">
        <f t="shared" si="152"/>
        <v>0</v>
      </c>
      <c r="M159" s="16">
        <f t="shared" si="154"/>
        <v>0</v>
      </c>
      <c r="N159" s="73" t="s">
        <v>99</v>
      </c>
      <c r="O159" s="73" t="s">
        <v>71</v>
      </c>
      <c r="P159" s="73" t="s">
        <v>12</v>
      </c>
      <c r="Q159" s="73" t="s">
        <v>12</v>
      </c>
      <c r="R159" s="76" t="s">
        <v>12</v>
      </c>
      <c r="S159" s="86">
        <v>1</v>
      </c>
      <c r="T159" s="86" t="s">
        <v>12</v>
      </c>
      <c r="U159" s="86" t="s">
        <v>12</v>
      </c>
      <c r="V159" s="76" t="s">
        <v>12</v>
      </c>
    </row>
    <row r="160" spans="1:22" ht="53.45" customHeight="1">
      <c r="A160" s="83"/>
      <c r="B160" s="85"/>
      <c r="C160" s="76"/>
      <c r="D160" s="71"/>
      <c r="E160" s="76"/>
      <c r="F160" s="13" t="s">
        <v>17</v>
      </c>
      <c r="G160" s="15">
        <f>SUM(H160:M160)</f>
        <v>0</v>
      </c>
      <c r="H160" s="15">
        <v>0</v>
      </c>
      <c r="I160" s="15">
        <v>0</v>
      </c>
      <c r="J160" s="15">
        <v>0</v>
      </c>
      <c r="K160" s="16">
        <v>0</v>
      </c>
      <c r="L160" s="16">
        <v>0</v>
      </c>
      <c r="M160" s="16">
        <v>0</v>
      </c>
      <c r="N160" s="73"/>
      <c r="O160" s="73"/>
      <c r="P160" s="73"/>
      <c r="Q160" s="73"/>
      <c r="R160" s="76"/>
      <c r="S160" s="87"/>
      <c r="T160" s="87"/>
      <c r="U160" s="87"/>
      <c r="V160" s="76"/>
    </row>
    <row r="161" spans="1:22" ht="47.25">
      <c r="A161" s="84"/>
      <c r="B161" s="85"/>
      <c r="C161" s="76"/>
      <c r="D161" s="72"/>
      <c r="E161" s="76"/>
      <c r="F161" s="13" t="s">
        <v>30</v>
      </c>
      <c r="G161" s="15">
        <f>SUM(H161:M161)</f>
        <v>0</v>
      </c>
      <c r="H161" s="15">
        <v>0</v>
      </c>
      <c r="I161" s="15">
        <v>0</v>
      </c>
      <c r="J161" s="15">
        <v>0</v>
      </c>
      <c r="K161" s="16">
        <v>0</v>
      </c>
      <c r="L161" s="16">
        <v>0</v>
      </c>
      <c r="M161" s="16">
        <v>0</v>
      </c>
      <c r="N161" s="73"/>
      <c r="O161" s="73"/>
      <c r="P161" s="73"/>
      <c r="Q161" s="73"/>
      <c r="R161" s="76"/>
      <c r="S161" s="88"/>
      <c r="T161" s="88"/>
      <c r="U161" s="88"/>
      <c r="V161" s="76"/>
    </row>
    <row r="162" spans="1:22" ht="20.45" customHeight="1">
      <c r="A162" s="82"/>
      <c r="B162" s="85" t="s">
        <v>157</v>
      </c>
      <c r="C162" s="76">
        <v>2021</v>
      </c>
      <c r="D162" s="70">
        <v>2026</v>
      </c>
      <c r="E162" s="76" t="s">
        <v>18</v>
      </c>
      <c r="F162" s="13" t="s">
        <v>13</v>
      </c>
      <c r="G162" s="15">
        <f>SUM(H162:M162)</f>
        <v>0</v>
      </c>
      <c r="H162" s="15">
        <f t="shared" ref="H162:L162" si="155">H163+H164</f>
        <v>0</v>
      </c>
      <c r="I162" s="15">
        <f t="shared" si="155"/>
        <v>0</v>
      </c>
      <c r="J162" s="15">
        <f t="shared" ref="J162:K162" si="156">J163+J164</f>
        <v>0</v>
      </c>
      <c r="K162" s="16">
        <f t="shared" ref="K162:M162" si="157">K163+K164</f>
        <v>0</v>
      </c>
      <c r="L162" s="16">
        <f t="shared" si="155"/>
        <v>0</v>
      </c>
      <c r="M162" s="16">
        <f t="shared" si="157"/>
        <v>0</v>
      </c>
      <c r="N162" s="73" t="s">
        <v>149</v>
      </c>
      <c r="O162" s="73" t="s">
        <v>20</v>
      </c>
      <c r="P162" s="73" t="s">
        <v>12</v>
      </c>
      <c r="Q162" s="73" t="s">
        <v>12</v>
      </c>
      <c r="R162" s="76" t="s">
        <v>12</v>
      </c>
      <c r="S162" s="86">
        <v>100</v>
      </c>
      <c r="T162" s="86" t="s">
        <v>12</v>
      </c>
      <c r="U162" s="86" t="s">
        <v>12</v>
      </c>
      <c r="V162" s="76" t="s">
        <v>12</v>
      </c>
    </row>
    <row r="163" spans="1:22" ht="49.15" customHeight="1">
      <c r="A163" s="83"/>
      <c r="B163" s="85"/>
      <c r="C163" s="76"/>
      <c r="D163" s="71"/>
      <c r="E163" s="76"/>
      <c r="F163" s="13" t="s">
        <v>17</v>
      </c>
      <c r="G163" s="15">
        <f>SUM(H163:M163)</f>
        <v>0</v>
      </c>
      <c r="H163" s="15">
        <v>0</v>
      </c>
      <c r="I163" s="15">
        <v>0</v>
      </c>
      <c r="J163" s="15">
        <v>0</v>
      </c>
      <c r="K163" s="16">
        <v>0</v>
      </c>
      <c r="L163" s="16">
        <v>0</v>
      </c>
      <c r="M163" s="16">
        <v>0</v>
      </c>
      <c r="N163" s="73"/>
      <c r="O163" s="73"/>
      <c r="P163" s="73"/>
      <c r="Q163" s="73"/>
      <c r="R163" s="76"/>
      <c r="S163" s="87"/>
      <c r="T163" s="87"/>
      <c r="U163" s="87"/>
      <c r="V163" s="76"/>
    </row>
    <row r="164" spans="1:22" ht="47.25">
      <c r="A164" s="84"/>
      <c r="B164" s="85"/>
      <c r="C164" s="76"/>
      <c r="D164" s="72"/>
      <c r="E164" s="76"/>
      <c r="F164" s="13" t="s">
        <v>30</v>
      </c>
      <c r="G164" s="15">
        <f>SUM(H164:M164)</f>
        <v>0</v>
      </c>
      <c r="H164" s="15">
        <v>0</v>
      </c>
      <c r="I164" s="15">
        <v>0</v>
      </c>
      <c r="J164" s="15">
        <v>0</v>
      </c>
      <c r="K164" s="16">
        <v>0</v>
      </c>
      <c r="L164" s="16">
        <v>0</v>
      </c>
      <c r="M164" s="16">
        <v>0</v>
      </c>
      <c r="N164" s="73"/>
      <c r="O164" s="73"/>
      <c r="P164" s="73"/>
      <c r="Q164" s="73"/>
      <c r="R164" s="76"/>
      <c r="S164" s="88"/>
      <c r="T164" s="88"/>
      <c r="U164" s="88"/>
      <c r="V164" s="76"/>
    </row>
    <row r="165" spans="1:22" ht="16.899999999999999" customHeight="1">
      <c r="A165" s="82"/>
      <c r="B165" s="85" t="s">
        <v>100</v>
      </c>
      <c r="C165" s="76">
        <v>2021</v>
      </c>
      <c r="D165" s="70">
        <v>2026</v>
      </c>
      <c r="E165" s="76" t="s">
        <v>18</v>
      </c>
      <c r="F165" s="13" t="s">
        <v>13</v>
      </c>
      <c r="G165" s="15">
        <f>SUM(H165:M165)</f>
        <v>0</v>
      </c>
      <c r="H165" s="15">
        <f t="shared" ref="H165:L165" si="158">H166+H167</f>
        <v>0</v>
      </c>
      <c r="I165" s="15">
        <f t="shared" si="158"/>
        <v>0</v>
      </c>
      <c r="J165" s="15">
        <f t="shared" ref="J165:K165" si="159">J166+J167</f>
        <v>0</v>
      </c>
      <c r="K165" s="16">
        <f t="shared" ref="K165:M165" si="160">K166+K167</f>
        <v>0</v>
      </c>
      <c r="L165" s="16">
        <f t="shared" si="158"/>
        <v>0</v>
      </c>
      <c r="M165" s="16">
        <f t="shared" si="160"/>
        <v>0</v>
      </c>
      <c r="N165" s="73" t="s">
        <v>101</v>
      </c>
      <c r="O165" s="73" t="s">
        <v>71</v>
      </c>
      <c r="P165" s="73" t="s">
        <v>12</v>
      </c>
      <c r="Q165" s="73" t="s">
        <v>12</v>
      </c>
      <c r="R165" s="76" t="s">
        <v>12</v>
      </c>
      <c r="S165" s="86">
        <v>1</v>
      </c>
      <c r="T165" s="86" t="s">
        <v>12</v>
      </c>
      <c r="U165" s="86" t="s">
        <v>12</v>
      </c>
      <c r="V165" s="76" t="s">
        <v>12</v>
      </c>
    </row>
    <row r="166" spans="1:22" ht="53.45" customHeight="1">
      <c r="A166" s="83"/>
      <c r="B166" s="85"/>
      <c r="C166" s="76"/>
      <c r="D166" s="71"/>
      <c r="E166" s="76"/>
      <c r="F166" s="13" t="s">
        <v>17</v>
      </c>
      <c r="G166" s="15">
        <f>SUM(H166:M166)</f>
        <v>0</v>
      </c>
      <c r="H166" s="15">
        <v>0</v>
      </c>
      <c r="I166" s="15">
        <v>0</v>
      </c>
      <c r="J166" s="15">
        <v>0</v>
      </c>
      <c r="K166" s="16">
        <v>0</v>
      </c>
      <c r="L166" s="16">
        <v>0</v>
      </c>
      <c r="M166" s="16">
        <v>0</v>
      </c>
      <c r="N166" s="73"/>
      <c r="O166" s="73"/>
      <c r="P166" s="73"/>
      <c r="Q166" s="73"/>
      <c r="R166" s="76"/>
      <c r="S166" s="87"/>
      <c r="T166" s="87"/>
      <c r="U166" s="87"/>
      <c r="V166" s="76"/>
    </row>
    <row r="167" spans="1:22" ht="47.25">
      <c r="A167" s="84"/>
      <c r="B167" s="85"/>
      <c r="C167" s="76"/>
      <c r="D167" s="72"/>
      <c r="E167" s="76"/>
      <c r="F167" s="13" t="s">
        <v>30</v>
      </c>
      <c r="G167" s="15">
        <f>SUM(H167:M167)</f>
        <v>0</v>
      </c>
      <c r="H167" s="15">
        <v>0</v>
      </c>
      <c r="I167" s="15">
        <v>0</v>
      </c>
      <c r="J167" s="15">
        <v>0</v>
      </c>
      <c r="K167" s="16">
        <v>0</v>
      </c>
      <c r="L167" s="16">
        <v>0</v>
      </c>
      <c r="M167" s="16">
        <v>0</v>
      </c>
      <c r="N167" s="73"/>
      <c r="O167" s="73"/>
      <c r="P167" s="73"/>
      <c r="Q167" s="73"/>
      <c r="R167" s="76"/>
      <c r="S167" s="88"/>
      <c r="T167" s="88"/>
      <c r="U167" s="88"/>
      <c r="V167" s="76"/>
    </row>
    <row r="168" spans="1:22" s="14" customFormat="1" ht="21" customHeight="1">
      <c r="A168" s="82"/>
      <c r="B168" s="85" t="s">
        <v>158</v>
      </c>
      <c r="C168" s="76">
        <v>2021</v>
      </c>
      <c r="D168" s="70">
        <v>2026</v>
      </c>
      <c r="E168" s="76" t="s">
        <v>18</v>
      </c>
      <c r="F168" s="13" t="s">
        <v>13</v>
      </c>
      <c r="G168" s="15">
        <f>SUM(H168:M168)</f>
        <v>8685</v>
      </c>
      <c r="H168" s="15">
        <f t="shared" ref="H168:L168" si="161">H169+H170</f>
        <v>2708</v>
      </c>
      <c r="I168" s="15">
        <f t="shared" si="161"/>
        <v>2846</v>
      </c>
      <c r="J168" s="15">
        <f t="shared" ref="J168:K168" si="162">J169+J170</f>
        <v>3131</v>
      </c>
      <c r="K168" s="16">
        <f t="shared" ref="K168:M168" si="163">K169+K170</f>
        <v>0</v>
      </c>
      <c r="L168" s="16">
        <f t="shared" si="161"/>
        <v>0</v>
      </c>
      <c r="M168" s="16">
        <f t="shared" si="163"/>
        <v>0</v>
      </c>
      <c r="N168" s="76" t="s">
        <v>135</v>
      </c>
      <c r="O168" s="76" t="s">
        <v>71</v>
      </c>
      <c r="P168" s="76" t="s">
        <v>12</v>
      </c>
      <c r="Q168" s="76" t="s">
        <v>12</v>
      </c>
      <c r="R168" s="76" t="s">
        <v>12</v>
      </c>
      <c r="S168" s="76" t="s">
        <v>12</v>
      </c>
      <c r="T168" s="70">
        <v>1</v>
      </c>
      <c r="U168" s="70">
        <v>1</v>
      </c>
      <c r="V168" s="76" t="s">
        <v>12</v>
      </c>
    </row>
    <row r="169" spans="1:22" s="14" customFormat="1" ht="53.45" customHeight="1">
      <c r="A169" s="83"/>
      <c r="B169" s="85"/>
      <c r="C169" s="76"/>
      <c r="D169" s="71"/>
      <c r="E169" s="76"/>
      <c r="F169" s="13" t="s">
        <v>17</v>
      </c>
      <c r="G169" s="15">
        <f>SUM(H169:M169)</f>
        <v>0</v>
      </c>
      <c r="H169" s="15">
        <v>0</v>
      </c>
      <c r="I169" s="15">
        <v>0</v>
      </c>
      <c r="J169" s="15">
        <v>0</v>
      </c>
      <c r="K169" s="16">
        <v>0</v>
      </c>
      <c r="L169" s="16">
        <v>0</v>
      </c>
      <c r="M169" s="16">
        <v>0</v>
      </c>
      <c r="N169" s="76"/>
      <c r="O169" s="76"/>
      <c r="P169" s="76"/>
      <c r="Q169" s="76"/>
      <c r="R169" s="76"/>
      <c r="S169" s="76"/>
      <c r="T169" s="71"/>
      <c r="U169" s="71"/>
      <c r="V169" s="76"/>
    </row>
    <row r="170" spans="1:22" s="14" customFormat="1" ht="92.45" customHeight="1">
      <c r="A170" s="84"/>
      <c r="B170" s="85"/>
      <c r="C170" s="76"/>
      <c r="D170" s="72"/>
      <c r="E170" s="76"/>
      <c r="F170" s="13" t="s">
        <v>30</v>
      </c>
      <c r="G170" s="15">
        <f>SUM(H170:M170)</f>
        <v>8685</v>
      </c>
      <c r="H170" s="15">
        <v>2708</v>
      </c>
      <c r="I170" s="15">
        <v>2846</v>
      </c>
      <c r="J170" s="15">
        <v>3131</v>
      </c>
      <c r="K170" s="16">
        <v>0</v>
      </c>
      <c r="L170" s="16">
        <v>0</v>
      </c>
      <c r="M170" s="16">
        <v>0</v>
      </c>
      <c r="N170" s="76"/>
      <c r="O170" s="76"/>
      <c r="P170" s="76"/>
      <c r="Q170" s="76"/>
      <c r="R170" s="76"/>
      <c r="S170" s="76"/>
      <c r="T170" s="72"/>
      <c r="U170" s="72"/>
      <c r="V170" s="76"/>
    </row>
    <row r="171" spans="1:22" s="14" customFormat="1" ht="57" customHeight="1">
      <c r="A171" s="62"/>
      <c r="B171" s="67" t="s">
        <v>189</v>
      </c>
      <c r="C171" s="76">
        <v>2021</v>
      </c>
      <c r="D171" s="70">
        <v>2026</v>
      </c>
      <c r="E171" s="70" t="s">
        <v>18</v>
      </c>
      <c r="F171" s="13" t="s">
        <v>13</v>
      </c>
      <c r="G171" s="15">
        <v>0</v>
      </c>
      <c r="H171" s="15">
        <v>0</v>
      </c>
      <c r="I171" s="15">
        <v>0</v>
      </c>
      <c r="J171" s="15">
        <v>0</v>
      </c>
      <c r="K171" s="16">
        <v>0</v>
      </c>
      <c r="L171" s="15">
        <v>0</v>
      </c>
      <c r="M171" s="16">
        <v>20000</v>
      </c>
      <c r="N171" s="73" t="s">
        <v>190</v>
      </c>
      <c r="O171" s="70" t="s">
        <v>71</v>
      </c>
      <c r="P171" s="70" t="s">
        <v>12</v>
      </c>
      <c r="Q171" s="70" t="s">
        <v>12</v>
      </c>
      <c r="R171" s="70" t="s">
        <v>12</v>
      </c>
      <c r="S171" s="70" t="s">
        <v>12</v>
      </c>
      <c r="T171" s="70" t="s">
        <v>12</v>
      </c>
      <c r="U171" s="70" t="s">
        <v>12</v>
      </c>
      <c r="V171" s="70" t="s">
        <v>12</v>
      </c>
    </row>
    <row r="172" spans="1:22" s="14" customFormat="1" ht="51" customHeight="1">
      <c r="A172" s="62"/>
      <c r="B172" s="68"/>
      <c r="C172" s="76"/>
      <c r="D172" s="71"/>
      <c r="E172" s="71"/>
      <c r="F172" s="13" t="s">
        <v>17</v>
      </c>
      <c r="G172" s="15">
        <v>0</v>
      </c>
      <c r="H172" s="15">
        <v>0</v>
      </c>
      <c r="I172" s="15">
        <v>0</v>
      </c>
      <c r="J172" s="15">
        <v>0</v>
      </c>
      <c r="K172" s="16">
        <v>0</v>
      </c>
      <c r="L172" s="15">
        <v>0</v>
      </c>
      <c r="M172" s="16">
        <v>20000</v>
      </c>
      <c r="N172" s="73"/>
      <c r="O172" s="71"/>
      <c r="P172" s="71"/>
      <c r="Q172" s="71"/>
      <c r="R172" s="71"/>
      <c r="S172" s="71"/>
      <c r="T172" s="71"/>
      <c r="U172" s="71"/>
      <c r="V172" s="71"/>
    </row>
    <row r="173" spans="1:22" s="14" customFormat="1" ht="51" customHeight="1">
      <c r="A173" s="62"/>
      <c r="B173" s="69"/>
      <c r="C173" s="76"/>
      <c r="D173" s="72"/>
      <c r="E173" s="72"/>
      <c r="F173" s="13" t="s">
        <v>30</v>
      </c>
      <c r="G173" s="15">
        <v>0</v>
      </c>
      <c r="H173" s="15">
        <v>0</v>
      </c>
      <c r="I173" s="15">
        <v>0</v>
      </c>
      <c r="J173" s="15">
        <v>0</v>
      </c>
      <c r="K173" s="16">
        <v>0</v>
      </c>
      <c r="L173" s="15">
        <v>0</v>
      </c>
      <c r="M173" s="16">
        <v>0</v>
      </c>
      <c r="N173" s="73"/>
      <c r="O173" s="72"/>
      <c r="P173" s="72"/>
      <c r="Q173" s="72"/>
      <c r="R173" s="72"/>
      <c r="S173" s="72"/>
      <c r="T173" s="72"/>
      <c r="U173" s="72"/>
      <c r="V173" s="72"/>
    </row>
    <row r="174" spans="1:22" s="14" customFormat="1" ht="18" customHeight="1">
      <c r="A174" s="82"/>
      <c r="B174" s="67" t="s">
        <v>59</v>
      </c>
      <c r="C174" s="76">
        <v>2021</v>
      </c>
      <c r="D174" s="70">
        <v>2026</v>
      </c>
      <c r="E174" s="76" t="s">
        <v>18</v>
      </c>
      <c r="F174" s="13" t="s">
        <v>13</v>
      </c>
      <c r="G174" s="15">
        <f>SUM(H174:M174)</f>
        <v>40362882.589999996</v>
      </c>
      <c r="H174" s="15">
        <f t="shared" ref="H174:L176" si="164">H177</f>
        <v>6346000.7600000007</v>
      </c>
      <c r="I174" s="15">
        <f t="shared" si="164"/>
        <v>6622454.4199999999</v>
      </c>
      <c r="J174" s="15">
        <f t="shared" ref="J174:K174" si="165">J177</f>
        <v>7966601.4000000004</v>
      </c>
      <c r="K174" s="16">
        <f t="shared" ref="K174:M174" si="166">K177</f>
        <v>6697527</v>
      </c>
      <c r="L174" s="16">
        <f t="shared" si="164"/>
        <v>6492205.6600000001</v>
      </c>
      <c r="M174" s="16">
        <f t="shared" si="166"/>
        <v>6238093.3499999996</v>
      </c>
      <c r="N174" s="76" t="s">
        <v>12</v>
      </c>
      <c r="O174" s="76" t="s">
        <v>12</v>
      </c>
      <c r="P174" s="76" t="s">
        <v>12</v>
      </c>
      <c r="Q174" s="76" t="s">
        <v>12</v>
      </c>
      <c r="R174" s="76" t="s">
        <v>12</v>
      </c>
      <c r="S174" s="70" t="s">
        <v>12</v>
      </c>
      <c r="T174" s="70" t="s">
        <v>12</v>
      </c>
      <c r="U174" s="70" t="s">
        <v>12</v>
      </c>
      <c r="V174" s="76" t="s">
        <v>12</v>
      </c>
    </row>
    <row r="175" spans="1:22" s="14" customFormat="1" ht="63">
      <c r="A175" s="83"/>
      <c r="B175" s="68"/>
      <c r="C175" s="76"/>
      <c r="D175" s="71"/>
      <c r="E175" s="76"/>
      <c r="F175" s="13" t="s">
        <v>17</v>
      </c>
      <c r="G175" s="15">
        <f>SUM(H175:M175)</f>
        <v>38745604.199999996</v>
      </c>
      <c r="H175" s="15">
        <f t="shared" si="164"/>
        <v>6167635.7600000007</v>
      </c>
      <c r="I175" s="15">
        <f t="shared" si="164"/>
        <v>6431434.4199999999</v>
      </c>
      <c r="J175" s="15">
        <f t="shared" ref="J175:K175" si="167">J178</f>
        <v>7494555.0099999998</v>
      </c>
      <c r="K175" s="16">
        <f t="shared" ref="K175:M175" si="168">K178</f>
        <v>6463190</v>
      </c>
      <c r="L175" s="16">
        <f t="shared" si="164"/>
        <v>6233730.6600000001</v>
      </c>
      <c r="M175" s="16">
        <f t="shared" si="168"/>
        <v>5955058.3499999996</v>
      </c>
      <c r="N175" s="76"/>
      <c r="O175" s="76"/>
      <c r="P175" s="76"/>
      <c r="Q175" s="76"/>
      <c r="R175" s="76"/>
      <c r="S175" s="71"/>
      <c r="T175" s="71"/>
      <c r="U175" s="71"/>
      <c r="V175" s="76"/>
    </row>
    <row r="176" spans="1:22" s="14" customFormat="1" ht="61.9" customHeight="1">
      <c r="A176" s="84"/>
      <c r="B176" s="69"/>
      <c r="C176" s="76"/>
      <c r="D176" s="72"/>
      <c r="E176" s="76"/>
      <c r="F176" s="13" t="s">
        <v>30</v>
      </c>
      <c r="G176" s="15">
        <f>SUM(H176:M176)</f>
        <v>1370368</v>
      </c>
      <c r="H176" s="15">
        <f t="shared" si="164"/>
        <v>178365</v>
      </c>
      <c r="I176" s="15">
        <f t="shared" si="164"/>
        <v>191020</v>
      </c>
      <c r="J176" s="15">
        <f t="shared" ref="J176:K176" si="169">J179</f>
        <v>225136</v>
      </c>
      <c r="K176" s="16">
        <f t="shared" ref="K176:M176" si="170">K179</f>
        <v>234337</v>
      </c>
      <c r="L176" s="16">
        <f t="shared" si="164"/>
        <v>258475</v>
      </c>
      <c r="M176" s="16">
        <f t="shared" si="170"/>
        <v>283035</v>
      </c>
      <c r="N176" s="76"/>
      <c r="O176" s="76"/>
      <c r="P176" s="76"/>
      <c r="Q176" s="76"/>
      <c r="R176" s="76"/>
      <c r="S176" s="72"/>
      <c r="T176" s="72"/>
      <c r="U176" s="72"/>
      <c r="V176" s="76"/>
    </row>
    <row r="177" spans="1:22" s="14" customFormat="1">
      <c r="A177" s="82"/>
      <c r="B177" s="67" t="s">
        <v>102</v>
      </c>
      <c r="C177" s="76">
        <v>2021</v>
      </c>
      <c r="D177" s="70">
        <v>2026</v>
      </c>
      <c r="E177" s="76" t="s">
        <v>18</v>
      </c>
      <c r="F177" s="13" t="s">
        <v>13</v>
      </c>
      <c r="G177" s="15">
        <f>SUM(H177:M177)</f>
        <v>40362882.589999996</v>
      </c>
      <c r="H177" s="15">
        <f>H180+H183+H186+H189+H192+H195+H198+H201+H204+H207+H210+H213+H216+H219+H222+H225+H228+H231</f>
        <v>6346000.7600000007</v>
      </c>
      <c r="I177" s="15">
        <f>I180+I183+I186+I189+I192+I195+I198+I201+I204+I207+I210+I213+I216+I219+I222+I225+I228+I231+I234</f>
        <v>6622454.4199999999</v>
      </c>
      <c r="J177" s="15">
        <f>J180+J183+J186+J189+J192+J195+J198+J201+J204+J207+J210+J213+J216+J219+J222+J225+J228+J234+J231</f>
        <v>7966601.4000000004</v>
      </c>
      <c r="K177" s="16">
        <f t="shared" ref="K177:M177" si="171">K180+K183+K186+K189+K192+K195+K198+K201+K204+K207+K210+K213+K216+K219+K222+K225+K228</f>
        <v>6697527</v>
      </c>
      <c r="L177" s="16">
        <f>L180+L183+L186+L189+L192+L195+L198+L201+L204+L207+L210+L213+L216+L219+L222+L225+L228+L234+L231</f>
        <v>6492205.6600000001</v>
      </c>
      <c r="M177" s="16">
        <f t="shared" si="171"/>
        <v>6238093.3499999996</v>
      </c>
      <c r="N177" s="76" t="s">
        <v>19</v>
      </c>
      <c r="O177" s="76" t="s">
        <v>20</v>
      </c>
      <c r="P177" s="76" t="s">
        <v>12</v>
      </c>
      <c r="Q177" s="76">
        <v>100</v>
      </c>
      <c r="R177" s="76">
        <v>100</v>
      </c>
      <c r="S177" s="70">
        <v>100</v>
      </c>
      <c r="T177" s="70">
        <v>100</v>
      </c>
      <c r="U177" s="70">
        <v>100</v>
      </c>
      <c r="V177" s="76">
        <v>100</v>
      </c>
    </row>
    <row r="178" spans="1:22" s="14" customFormat="1" ht="63">
      <c r="A178" s="83"/>
      <c r="B178" s="68"/>
      <c r="C178" s="76"/>
      <c r="D178" s="71"/>
      <c r="E178" s="76"/>
      <c r="F178" s="13" t="s">
        <v>17</v>
      </c>
      <c r="G178" s="15">
        <f>SUM(H178:M178)</f>
        <v>38745604.199999996</v>
      </c>
      <c r="H178" s="15">
        <f>H181+H184+H187+H190+H193+H196+H199+H202+H205+H208+H211+H214+H217+H220+H223+H226+H229+H232</f>
        <v>6167635.7600000007</v>
      </c>
      <c r="I178" s="15">
        <f>I181+I184+I187+I190+I193+I196+I199+I202+I205+I208+I211+I214+I217+I220+I223+I226+I229+I232+I235</f>
        <v>6431434.4199999999</v>
      </c>
      <c r="J178" s="15">
        <f t="shared" ref="J178:L178" si="172">J181+J184+J187+J190+J193+J196+J199+J202+J205+J208+J211+J214+J217+J220+J223+J226+J229</f>
        <v>7494555.0099999998</v>
      </c>
      <c r="K178" s="16">
        <f t="shared" ref="K178:M178" si="173">K181+K184+K187+K190+K193+K196+K199+K202+K205+K208+K211+K214+K217+K220+K223+K226+K229</f>
        <v>6463190</v>
      </c>
      <c r="L178" s="16">
        <f t="shared" si="172"/>
        <v>6233730.6600000001</v>
      </c>
      <c r="M178" s="16">
        <f t="shared" si="173"/>
        <v>5955058.3499999996</v>
      </c>
      <c r="N178" s="76"/>
      <c r="O178" s="76"/>
      <c r="P178" s="76"/>
      <c r="Q178" s="76"/>
      <c r="R178" s="76"/>
      <c r="S178" s="71"/>
      <c r="T178" s="71"/>
      <c r="U178" s="71"/>
      <c r="V178" s="76"/>
    </row>
    <row r="179" spans="1:22" s="14" customFormat="1" ht="47.25">
      <c r="A179" s="84"/>
      <c r="B179" s="69"/>
      <c r="C179" s="76"/>
      <c r="D179" s="72"/>
      <c r="E179" s="76"/>
      <c r="F179" s="13" t="s">
        <v>30</v>
      </c>
      <c r="G179" s="15">
        <f>SUM(H179:M179)</f>
        <v>1370368</v>
      </c>
      <c r="H179" s="15">
        <f>H182+H185+H188+H191+H194+H197+H200+H203+H206+H209+H212+H215+H218+H221+H224+H227+H230</f>
        <v>178365</v>
      </c>
      <c r="I179" s="15">
        <f>I182+I185+I188+I191+I194+I197+I200+I203+I206+I209+I212+I215+I218+I221+I224+I227+I230+I233+I236</f>
        <v>191020</v>
      </c>
      <c r="J179" s="15">
        <f>J182+J185+J188+J191+J194+J197+J200+J203+J206+J209+J212+J215+J218+J221+J224+J227+J230</f>
        <v>225136</v>
      </c>
      <c r="K179" s="16">
        <f>K182+K185+K188+K191+K194+K197+K200+K203+K206+K209+K212+K215+K218+K221+K224+K227+K230</f>
        <v>234337</v>
      </c>
      <c r="L179" s="16">
        <f>L182+L185+L188+L191+L194+L197+L200+L203+L206+L209+L212+L215+L218+L221+L224+L227+L230</f>
        <v>258475</v>
      </c>
      <c r="M179" s="16">
        <f>M182+M185+M188+M191+M194+M197+M200+M203+M206+M209+M212+M215+M218+M221+M224+M227+M230</f>
        <v>283035</v>
      </c>
      <c r="N179" s="76"/>
      <c r="O179" s="76"/>
      <c r="P179" s="76"/>
      <c r="Q179" s="76"/>
      <c r="R179" s="76"/>
      <c r="S179" s="72"/>
      <c r="T179" s="72"/>
      <c r="U179" s="72"/>
      <c r="V179" s="76"/>
    </row>
    <row r="180" spans="1:22" s="14" customFormat="1">
      <c r="A180" s="82"/>
      <c r="B180" s="85" t="s">
        <v>103</v>
      </c>
      <c r="C180" s="76">
        <v>2021</v>
      </c>
      <c r="D180" s="70">
        <v>2026</v>
      </c>
      <c r="E180" s="76" t="s">
        <v>18</v>
      </c>
      <c r="F180" s="13" t="s">
        <v>13</v>
      </c>
      <c r="G180" s="15">
        <f>SUM(H180:M180)</f>
        <v>15570531.390000001</v>
      </c>
      <c r="H180" s="15">
        <f t="shared" ref="H180:L180" si="174">H181+H182</f>
        <v>2930641.88</v>
      </c>
      <c r="I180" s="15">
        <f t="shared" si="174"/>
        <v>3111880.5</v>
      </c>
      <c r="J180" s="15">
        <f t="shared" ref="J180:K180" si="175">J181+J182</f>
        <v>3551179.01</v>
      </c>
      <c r="K180" s="16">
        <f t="shared" ref="K180:M180" si="176">K181+K182</f>
        <v>2017480</v>
      </c>
      <c r="L180" s="16">
        <f t="shared" si="174"/>
        <v>1948160</v>
      </c>
      <c r="M180" s="16">
        <f t="shared" si="176"/>
        <v>2011190</v>
      </c>
      <c r="N180" s="76" t="s">
        <v>129</v>
      </c>
      <c r="O180" s="76" t="s">
        <v>20</v>
      </c>
      <c r="P180" s="76" t="s">
        <v>12</v>
      </c>
      <c r="Q180" s="76" t="s">
        <v>12</v>
      </c>
      <c r="R180" s="76" t="s">
        <v>12</v>
      </c>
      <c r="S180" s="70">
        <v>8</v>
      </c>
      <c r="T180" s="70">
        <v>25</v>
      </c>
      <c r="U180" s="70">
        <v>30</v>
      </c>
      <c r="V180" s="76">
        <v>31</v>
      </c>
    </row>
    <row r="181" spans="1:22" s="14" customFormat="1" ht="53.45" customHeight="1">
      <c r="A181" s="83"/>
      <c r="B181" s="85"/>
      <c r="C181" s="76"/>
      <c r="D181" s="71"/>
      <c r="E181" s="76"/>
      <c r="F181" s="13" t="s">
        <v>17</v>
      </c>
      <c r="G181" s="15">
        <f>SUM(H181:M181)</f>
        <v>15570531.390000001</v>
      </c>
      <c r="H181" s="15">
        <v>2930641.88</v>
      </c>
      <c r="I181" s="15">
        <v>3111880.5</v>
      </c>
      <c r="J181" s="15">
        <v>3551179.01</v>
      </c>
      <c r="K181" s="16">
        <v>2017480</v>
      </c>
      <c r="L181" s="16">
        <v>1948160</v>
      </c>
      <c r="M181" s="16">
        <v>2011190</v>
      </c>
      <c r="N181" s="76"/>
      <c r="O181" s="76"/>
      <c r="P181" s="76"/>
      <c r="Q181" s="76"/>
      <c r="R181" s="76"/>
      <c r="S181" s="71"/>
      <c r="T181" s="71"/>
      <c r="U181" s="71"/>
      <c r="V181" s="76"/>
    </row>
    <row r="182" spans="1:22" s="14" customFormat="1" ht="47.25">
      <c r="A182" s="84"/>
      <c r="B182" s="85"/>
      <c r="C182" s="76"/>
      <c r="D182" s="72"/>
      <c r="E182" s="76"/>
      <c r="F182" s="13" t="s">
        <v>30</v>
      </c>
      <c r="G182" s="15">
        <f>SUM(H182:M182)</f>
        <v>0</v>
      </c>
      <c r="H182" s="15">
        <v>0</v>
      </c>
      <c r="I182" s="15">
        <v>0</v>
      </c>
      <c r="J182" s="15">
        <v>0</v>
      </c>
      <c r="K182" s="16">
        <v>0</v>
      </c>
      <c r="L182" s="16">
        <v>0</v>
      </c>
      <c r="M182" s="16">
        <v>0</v>
      </c>
      <c r="N182" s="76"/>
      <c r="O182" s="76"/>
      <c r="P182" s="76"/>
      <c r="Q182" s="76"/>
      <c r="R182" s="76"/>
      <c r="S182" s="72"/>
      <c r="T182" s="72"/>
      <c r="U182" s="72"/>
      <c r="V182" s="76"/>
    </row>
    <row r="183" spans="1:22" s="14" customFormat="1">
      <c r="A183" s="82"/>
      <c r="B183" s="85" t="s">
        <v>104</v>
      </c>
      <c r="C183" s="76">
        <v>2021</v>
      </c>
      <c r="D183" s="70">
        <v>2026</v>
      </c>
      <c r="E183" s="76" t="s">
        <v>18</v>
      </c>
      <c r="F183" s="13" t="s">
        <v>13</v>
      </c>
      <c r="G183" s="15">
        <f>SUM(H183:M183)</f>
        <v>0</v>
      </c>
      <c r="H183" s="15">
        <f t="shared" ref="H183:L183" si="177">H184+H185</f>
        <v>0</v>
      </c>
      <c r="I183" s="15">
        <f t="shared" si="177"/>
        <v>0</v>
      </c>
      <c r="J183" s="15">
        <f t="shared" ref="J183:K183" si="178">J184+J185</f>
        <v>0</v>
      </c>
      <c r="K183" s="16">
        <f t="shared" ref="K183:M183" si="179">K184+K185</f>
        <v>0</v>
      </c>
      <c r="L183" s="16">
        <f t="shared" si="177"/>
        <v>0</v>
      </c>
      <c r="M183" s="16">
        <f t="shared" si="179"/>
        <v>0</v>
      </c>
      <c r="N183" s="76" t="s">
        <v>130</v>
      </c>
      <c r="O183" s="76" t="s">
        <v>71</v>
      </c>
      <c r="P183" s="76" t="s">
        <v>12</v>
      </c>
      <c r="Q183" s="76" t="s">
        <v>12</v>
      </c>
      <c r="R183" s="76" t="s">
        <v>12</v>
      </c>
      <c r="S183" s="70">
        <v>1</v>
      </c>
      <c r="T183" s="70" t="s">
        <v>12</v>
      </c>
      <c r="U183" s="70" t="s">
        <v>12</v>
      </c>
      <c r="V183" s="76" t="s">
        <v>12</v>
      </c>
    </row>
    <row r="184" spans="1:22" s="14" customFormat="1" ht="53.45" customHeight="1">
      <c r="A184" s="83"/>
      <c r="B184" s="85"/>
      <c r="C184" s="76"/>
      <c r="D184" s="71"/>
      <c r="E184" s="76"/>
      <c r="F184" s="13" t="s">
        <v>17</v>
      </c>
      <c r="G184" s="15">
        <f>SUM(H184:M184)</f>
        <v>0</v>
      </c>
      <c r="H184" s="15">
        <v>0</v>
      </c>
      <c r="I184" s="15">
        <v>0</v>
      </c>
      <c r="J184" s="15">
        <v>0</v>
      </c>
      <c r="K184" s="16">
        <v>0</v>
      </c>
      <c r="L184" s="16">
        <v>0</v>
      </c>
      <c r="M184" s="16">
        <v>0</v>
      </c>
      <c r="N184" s="76"/>
      <c r="O184" s="76"/>
      <c r="P184" s="76"/>
      <c r="Q184" s="76"/>
      <c r="R184" s="76"/>
      <c r="S184" s="71"/>
      <c r="T184" s="71"/>
      <c r="U184" s="71"/>
      <c r="V184" s="76"/>
    </row>
    <row r="185" spans="1:22" s="14" customFormat="1" ht="47.25">
      <c r="A185" s="84"/>
      <c r="B185" s="85"/>
      <c r="C185" s="76"/>
      <c r="D185" s="72"/>
      <c r="E185" s="76"/>
      <c r="F185" s="13" t="s">
        <v>30</v>
      </c>
      <c r="G185" s="15">
        <f>SUM(H185:M185)</f>
        <v>0</v>
      </c>
      <c r="H185" s="15">
        <v>0</v>
      </c>
      <c r="I185" s="15">
        <v>0</v>
      </c>
      <c r="J185" s="15">
        <v>0</v>
      </c>
      <c r="K185" s="16">
        <v>0</v>
      </c>
      <c r="L185" s="16">
        <v>0</v>
      </c>
      <c r="M185" s="16">
        <v>0</v>
      </c>
      <c r="N185" s="76"/>
      <c r="O185" s="76"/>
      <c r="P185" s="76"/>
      <c r="Q185" s="76"/>
      <c r="R185" s="76"/>
      <c r="S185" s="72"/>
      <c r="T185" s="72"/>
      <c r="U185" s="72"/>
      <c r="V185" s="76"/>
    </row>
    <row r="186" spans="1:22" s="14" customFormat="1">
      <c r="A186" s="82"/>
      <c r="B186" s="85" t="s">
        <v>105</v>
      </c>
      <c r="C186" s="76">
        <v>2021</v>
      </c>
      <c r="D186" s="70">
        <v>2026</v>
      </c>
      <c r="E186" s="76" t="s">
        <v>18</v>
      </c>
      <c r="F186" s="13" t="s">
        <v>13</v>
      </c>
      <c r="G186" s="15">
        <f>SUM(H186:M186)</f>
        <v>57000</v>
      </c>
      <c r="H186" s="15">
        <f t="shared" ref="H186:L186" si="180">H187+H188</f>
        <v>7000</v>
      </c>
      <c r="I186" s="15">
        <f t="shared" si="180"/>
        <v>10000</v>
      </c>
      <c r="J186" s="15">
        <f t="shared" ref="J186:K186" si="181">J187+J188</f>
        <v>10000</v>
      </c>
      <c r="K186" s="16">
        <f t="shared" ref="K186:M186" si="182">K187+K188</f>
        <v>10000</v>
      </c>
      <c r="L186" s="16">
        <f t="shared" si="180"/>
        <v>10000</v>
      </c>
      <c r="M186" s="16">
        <f t="shared" si="182"/>
        <v>10000</v>
      </c>
      <c r="N186" s="76" t="s">
        <v>131</v>
      </c>
      <c r="O186" s="76" t="s">
        <v>20</v>
      </c>
      <c r="P186" s="76" t="s">
        <v>12</v>
      </c>
      <c r="Q186" s="76" t="s">
        <v>12</v>
      </c>
      <c r="R186" s="76" t="s">
        <v>12</v>
      </c>
      <c r="S186" s="70">
        <v>0.05</v>
      </c>
      <c r="T186" s="70">
        <v>0.05</v>
      </c>
      <c r="U186" s="70">
        <v>0.05</v>
      </c>
      <c r="V186" s="76">
        <v>0.06</v>
      </c>
    </row>
    <row r="187" spans="1:22" s="14" customFormat="1" ht="49.15" customHeight="1">
      <c r="A187" s="83"/>
      <c r="B187" s="85"/>
      <c r="C187" s="76"/>
      <c r="D187" s="71"/>
      <c r="E187" s="76"/>
      <c r="F187" s="13" t="s">
        <v>17</v>
      </c>
      <c r="G187" s="15">
        <f>SUM(H187:M187)</f>
        <v>57000</v>
      </c>
      <c r="H187" s="15">
        <v>7000</v>
      </c>
      <c r="I187" s="15">
        <v>10000</v>
      </c>
      <c r="J187" s="15">
        <v>10000</v>
      </c>
      <c r="K187" s="16">
        <v>10000</v>
      </c>
      <c r="L187" s="16">
        <v>10000</v>
      </c>
      <c r="M187" s="16">
        <v>10000</v>
      </c>
      <c r="N187" s="76"/>
      <c r="O187" s="76"/>
      <c r="P187" s="76"/>
      <c r="Q187" s="76"/>
      <c r="R187" s="76"/>
      <c r="S187" s="71"/>
      <c r="T187" s="71"/>
      <c r="U187" s="71"/>
      <c r="V187" s="76"/>
    </row>
    <row r="188" spans="1:22" s="14" customFormat="1" ht="47.25">
      <c r="A188" s="84"/>
      <c r="B188" s="85"/>
      <c r="C188" s="76"/>
      <c r="D188" s="72"/>
      <c r="E188" s="76"/>
      <c r="F188" s="13" t="s">
        <v>30</v>
      </c>
      <c r="G188" s="15">
        <f>SUM(H188:M188)</f>
        <v>0</v>
      </c>
      <c r="H188" s="15">
        <v>0</v>
      </c>
      <c r="I188" s="15">
        <v>0</v>
      </c>
      <c r="J188" s="15">
        <v>0</v>
      </c>
      <c r="K188" s="16">
        <v>0</v>
      </c>
      <c r="L188" s="16">
        <v>0</v>
      </c>
      <c r="M188" s="16">
        <v>0</v>
      </c>
      <c r="N188" s="76"/>
      <c r="O188" s="76"/>
      <c r="P188" s="76"/>
      <c r="Q188" s="76"/>
      <c r="R188" s="76"/>
      <c r="S188" s="72"/>
      <c r="T188" s="72"/>
      <c r="U188" s="72"/>
      <c r="V188" s="76"/>
    </row>
    <row r="189" spans="1:22" s="14" customFormat="1">
      <c r="A189" s="82"/>
      <c r="B189" s="85" t="s">
        <v>113</v>
      </c>
      <c r="C189" s="76">
        <v>2021</v>
      </c>
      <c r="D189" s="70">
        <v>2026</v>
      </c>
      <c r="E189" s="76" t="s">
        <v>18</v>
      </c>
      <c r="F189" s="13" t="s">
        <v>13</v>
      </c>
      <c r="G189" s="15">
        <f>SUM(H189:M189)</f>
        <v>22046703.990000002</v>
      </c>
      <c r="H189" s="15">
        <f t="shared" ref="H189:L189" si="183">H190+H191</f>
        <v>2860684.52</v>
      </c>
      <c r="I189" s="15">
        <f t="shared" si="183"/>
        <v>2847015.82</v>
      </c>
      <c r="J189" s="15">
        <f t="shared" ref="J189:K189" si="184">J190+J191</f>
        <v>3693854.64</v>
      </c>
      <c r="K189" s="16">
        <f t="shared" ref="K189:M189" si="185">K190+K191</f>
        <v>4435710</v>
      </c>
      <c r="L189" s="16">
        <f t="shared" si="183"/>
        <v>4275570.66</v>
      </c>
      <c r="M189" s="16">
        <f t="shared" si="185"/>
        <v>3933868.35</v>
      </c>
      <c r="N189" s="76" t="s">
        <v>132</v>
      </c>
      <c r="O189" s="76" t="s">
        <v>20</v>
      </c>
      <c r="P189" s="76" t="s">
        <v>12</v>
      </c>
      <c r="Q189" s="76" t="s">
        <v>12</v>
      </c>
      <c r="R189" s="76" t="s">
        <v>12</v>
      </c>
      <c r="S189" s="70">
        <v>90</v>
      </c>
      <c r="T189" s="70">
        <v>90</v>
      </c>
      <c r="U189" s="70">
        <v>90</v>
      </c>
      <c r="V189" s="76">
        <v>90</v>
      </c>
    </row>
    <row r="190" spans="1:22" s="14" customFormat="1" ht="53.45" customHeight="1">
      <c r="A190" s="83"/>
      <c r="B190" s="85"/>
      <c r="C190" s="76"/>
      <c r="D190" s="71"/>
      <c r="E190" s="76"/>
      <c r="F190" s="13" t="s">
        <v>17</v>
      </c>
      <c r="G190" s="15">
        <f>SUM(H190:M190)</f>
        <v>22046703.990000002</v>
      </c>
      <c r="H190" s="15">
        <v>2860684.52</v>
      </c>
      <c r="I190" s="15">
        <v>2847015.82</v>
      </c>
      <c r="J190" s="15">
        <v>3693854.64</v>
      </c>
      <c r="K190" s="16">
        <v>4435710</v>
      </c>
      <c r="L190" s="16">
        <v>4275570.66</v>
      </c>
      <c r="M190" s="16">
        <v>3933868.35</v>
      </c>
      <c r="N190" s="76"/>
      <c r="O190" s="76"/>
      <c r="P190" s="76"/>
      <c r="Q190" s="76"/>
      <c r="R190" s="76"/>
      <c r="S190" s="71"/>
      <c r="T190" s="71"/>
      <c r="U190" s="71"/>
      <c r="V190" s="76"/>
    </row>
    <row r="191" spans="1:22" s="14" customFormat="1" ht="47.25">
      <c r="A191" s="84"/>
      <c r="B191" s="85"/>
      <c r="C191" s="76"/>
      <c r="D191" s="72"/>
      <c r="E191" s="76"/>
      <c r="F191" s="13" t="s">
        <v>30</v>
      </c>
      <c r="G191" s="15">
        <f>SUM(H191:M191)</f>
        <v>0</v>
      </c>
      <c r="H191" s="15">
        <v>0</v>
      </c>
      <c r="I191" s="15">
        <v>0</v>
      </c>
      <c r="J191" s="15">
        <v>0</v>
      </c>
      <c r="K191" s="16">
        <v>0</v>
      </c>
      <c r="L191" s="16">
        <v>0</v>
      </c>
      <c r="M191" s="16">
        <v>0</v>
      </c>
      <c r="N191" s="76"/>
      <c r="O191" s="76"/>
      <c r="P191" s="76"/>
      <c r="Q191" s="76"/>
      <c r="R191" s="76"/>
      <c r="S191" s="72"/>
      <c r="T191" s="72"/>
      <c r="U191" s="72"/>
      <c r="V191" s="76"/>
    </row>
    <row r="192" spans="1:22" s="14" customFormat="1">
      <c r="A192" s="82"/>
      <c r="B192" s="85" t="s">
        <v>114</v>
      </c>
      <c r="C192" s="76">
        <v>2021</v>
      </c>
      <c r="D192" s="70">
        <v>2026</v>
      </c>
      <c r="E192" s="76" t="s">
        <v>18</v>
      </c>
      <c r="F192" s="13" t="s">
        <v>13</v>
      </c>
      <c r="G192" s="15">
        <f>SUM(H192:M192)</f>
        <v>1319313</v>
      </c>
      <c r="H192" s="15">
        <f t="shared" ref="H192:L192" si="186">H193+H194</f>
        <v>163825</v>
      </c>
      <c r="I192" s="15">
        <f t="shared" si="186"/>
        <v>168636</v>
      </c>
      <c r="J192" s="15">
        <f t="shared" ref="J192:K192" si="187">J193+J194</f>
        <v>211005</v>
      </c>
      <c r="K192" s="16">
        <f t="shared" ref="K192:M192" si="188">K193+K194</f>
        <v>234337</v>
      </c>
      <c r="L192" s="16">
        <f t="shared" si="186"/>
        <v>258475</v>
      </c>
      <c r="M192" s="16">
        <f t="shared" si="188"/>
        <v>283035</v>
      </c>
      <c r="N192" s="76" t="s">
        <v>133</v>
      </c>
      <c r="O192" s="76" t="s">
        <v>134</v>
      </c>
      <c r="P192" s="76" t="s">
        <v>12</v>
      </c>
      <c r="Q192" s="76" t="s">
        <v>12</v>
      </c>
      <c r="R192" s="76" t="s">
        <v>12</v>
      </c>
      <c r="S192" s="70">
        <v>3</v>
      </c>
      <c r="T192" s="70">
        <v>1</v>
      </c>
      <c r="U192" s="70">
        <v>2</v>
      </c>
      <c r="V192" s="76">
        <v>2</v>
      </c>
    </row>
    <row r="193" spans="1:22" s="14" customFormat="1" ht="48" customHeight="1">
      <c r="A193" s="83"/>
      <c r="B193" s="85"/>
      <c r="C193" s="76"/>
      <c r="D193" s="71"/>
      <c r="E193" s="76"/>
      <c r="F193" s="13" t="s">
        <v>17</v>
      </c>
      <c r="G193" s="15">
        <f>SUM(H193:M193)</f>
        <v>0</v>
      </c>
      <c r="H193" s="15">
        <v>0</v>
      </c>
      <c r="I193" s="15">
        <v>0</v>
      </c>
      <c r="J193" s="15">
        <v>0</v>
      </c>
      <c r="K193" s="16">
        <v>0</v>
      </c>
      <c r="L193" s="16">
        <v>0</v>
      </c>
      <c r="M193" s="16">
        <v>0</v>
      </c>
      <c r="N193" s="76"/>
      <c r="O193" s="76"/>
      <c r="P193" s="76"/>
      <c r="Q193" s="76"/>
      <c r="R193" s="76"/>
      <c r="S193" s="71"/>
      <c r="T193" s="71"/>
      <c r="U193" s="71"/>
      <c r="V193" s="76"/>
    </row>
    <row r="194" spans="1:22" s="14" customFormat="1" ht="47.25">
      <c r="A194" s="84"/>
      <c r="B194" s="85"/>
      <c r="C194" s="76"/>
      <c r="D194" s="72"/>
      <c r="E194" s="76"/>
      <c r="F194" s="13" t="s">
        <v>30</v>
      </c>
      <c r="G194" s="15">
        <f>SUM(H194:M194)</f>
        <v>1319313</v>
      </c>
      <c r="H194" s="15">
        <v>163825</v>
      </c>
      <c r="I194" s="15">
        <v>168636</v>
      </c>
      <c r="J194" s="15">
        <v>211005</v>
      </c>
      <c r="K194" s="16">
        <v>234337</v>
      </c>
      <c r="L194" s="16">
        <v>258475</v>
      </c>
      <c r="M194" s="16">
        <v>283035</v>
      </c>
      <c r="N194" s="76"/>
      <c r="O194" s="76"/>
      <c r="P194" s="76"/>
      <c r="Q194" s="76"/>
      <c r="R194" s="76"/>
      <c r="S194" s="72"/>
      <c r="T194" s="72"/>
      <c r="U194" s="72"/>
      <c r="V194" s="76"/>
    </row>
    <row r="195" spans="1:22" s="14" customFormat="1" ht="30.6" customHeight="1">
      <c r="A195" s="82"/>
      <c r="B195" s="85" t="s">
        <v>106</v>
      </c>
      <c r="C195" s="76">
        <v>2021</v>
      </c>
      <c r="D195" s="70">
        <v>2026</v>
      </c>
      <c r="E195" s="76" t="s">
        <v>18</v>
      </c>
      <c r="F195" s="13" t="s">
        <v>13</v>
      </c>
      <c r="G195" s="15">
        <f>SUM(H195:M195)</f>
        <v>112656</v>
      </c>
      <c r="H195" s="15">
        <f t="shared" ref="H195:L195" si="189">H196+H197</f>
        <v>112656</v>
      </c>
      <c r="I195" s="15">
        <f t="shared" si="189"/>
        <v>0</v>
      </c>
      <c r="J195" s="15">
        <f t="shared" ref="J195:K195" si="190">J196+J197</f>
        <v>0</v>
      </c>
      <c r="K195" s="16">
        <f t="shared" ref="K195:M195" si="191">K196+K197</f>
        <v>0</v>
      </c>
      <c r="L195" s="16">
        <f t="shared" si="189"/>
        <v>0</v>
      </c>
      <c r="M195" s="16">
        <f t="shared" si="191"/>
        <v>0</v>
      </c>
      <c r="N195" s="76" t="s">
        <v>135</v>
      </c>
      <c r="O195" s="76" t="s">
        <v>136</v>
      </c>
      <c r="P195" s="76" t="s">
        <v>12</v>
      </c>
      <c r="Q195" s="76" t="s">
        <v>12</v>
      </c>
      <c r="R195" s="76" t="s">
        <v>12</v>
      </c>
      <c r="S195" s="70">
        <v>1</v>
      </c>
      <c r="T195" s="70">
        <v>1</v>
      </c>
      <c r="U195" s="70" t="s">
        <v>12</v>
      </c>
      <c r="V195" s="76" t="s">
        <v>12</v>
      </c>
    </row>
    <row r="196" spans="1:22" s="14" customFormat="1" ht="70.150000000000006" customHeight="1">
      <c r="A196" s="83"/>
      <c r="B196" s="85"/>
      <c r="C196" s="76"/>
      <c r="D196" s="71"/>
      <c r="E196" s="76"/>
      <c r="F196" s="13" t="s">
        <v>17</v>
      </c>
      <c r="G196" s="15">
        <f>SUM(H196:M196)</f>
        <v>112656</v>
      </c>
      <c r="H196" s="15">
        <v>112656</v>
      </c>
      <c r="I196" s="15">
        <v>0</v>
      </c>
      <c r="J196" s="15">
        <v>0</v>
      </c>
      <c r="K196" s="16">
        <v>0</v>
      </c>
      <c r="L196" s="16">
        <v>0</v>
      </c>
      <c r="M196" s="16">
        <v>0</v>
      </c>
      <c r="N196" s="76"/>
      <c r="O196" s="76"/>
      <c r="P196" s="76"/>
      <c r="Q196" s="76"/>
      <c r="R196" s="76"/>
      <c r="S196" s="71"/>
      <c r="T196" s="71"/>
      <c r="U196" s="71"/>
      <c r="V196" s="76"/>
    </row>
    <row r="197" spans="1:22" s="14" customFormat="1" ht="82.15" customHeight="1">
      <c r="A197" s="84"/>
      <c r="B197" s="85"/>
      <c r="C197" s="76"/>
      <c r="D197" s="72"/>
      <c r="E197" s="76"/>
      <c r="F197" s="13" t="s">
        <v>30</v>
      </c>
      <c r="G197" s="15">
        <f>SUM(H197:M197)</f>
        <v>0</v>
      </c>
      <c r="H197" s="15">
        <v>0</v>
      </c>
      <c r="I197" s="15">
        <v>0</v>
      </c>
      <c r="J197" s="15">
        <v>0</v>
      </c>
      <c r="K197" s="16">
        <v>0</v>
      </c>
      <c r="L197" s="16">
        <v>0</v>
      </c>
      <c r="M197" s="16">
        <v>0</v>
      </c>
      <c r="N197" s="76"/>
      <c r="O197" s="76"/>
      <c r="P197" s="76"/>
      <c r="Q197" s="76"/>
      <c r="R197" s="76"/>
      <c r="S197" s="72"/>
      <c r="T197" s="72"/>
      <c r="U197" s="72"/>
      <c r="V197" s="76"/>
    </row>
    <row r="198" spans="1:22" s="14" customFormat="1" ht="39" customHeight="1">
      <c r="A198" s="82"/>
      <c r="B198" s="85" t="s">
        <v>107</v>
      </c>
      <c r="C198" s="76">
        <v>2021</v>
      </c>
      <c r="D198" s="70">
        <v>2026</v>
      </c>
      <c r="E198" s="76" t="s">
        <v>18</v>
      </c>
      <c r="F198" s="13" t="s">
        <v>13</v>
      </c>
      <c r="G198" s="15">
        <f>SUM(H198:M198)</f>
        <v>99787.78</v>
      </c>
      <c r="H198" s="15">
        <f t="shared" ref="H198:L198" si="192">H199+H200</f>
        <v>30466</v>
      </c>
      <c r="I198" s="15">
        <f t="shared" si="192"/>
        <v>31230.26</v>
      </c>
      <c r="J198" s="15">
        <f t="shared" ref="J198:K198" si="193">J199+J200</f>
        <v>38091.519999999997</v>
      </c>
      <c r="K198" s="16">
        <f t="shared" ref="K198:M198" si="194">K199+K200</f>
        <v>0</v>
      </c>
      <c r="L198" s="16">
        <f t="shared" si="192"/>
        <v>0</v>
      </c>
      <c r="M198" s="16">
        <f t="shared" si="194"/>
        <v>0</v>
      </c>
      <c r="N198" s="76" t="s">
        <v>135</v>
      </c>
      <c r="O198" s="76" t="s">
        <v>136</v>
      </c>
      <c r="P198" s="76" t="s">
        <v>12</v>
      </c>
      <c r="Q198" s="76" t="s">
        <v>12</v>
      </c>
      <c r="R198" s="76" t="s">
        <v>12</v>
      </c>
      <c r="S198" s="70">
        <v>1</v>
      </c>
      <c r="T198" s="70">
        <v>1</v>
      </c>
      <c r="U198" s="70">
        <v>1</v>
      </c>
      <c r="V198" s="76" t="s">
        <v>12</v>
      </c>
    </row>
    <row r="199" spans="1:22" s="14" customFormat="1" ht="63.6" customHeight="1">
      <c r="A199" s="83"/>
      <c r="B199" s="85"/>
      <c r="C199" s="76"/>
      <c r="D199" s="71"/>
      <c r="E199" s="76"/>
      <c r="F199" s="13" t="s">
        <v>17</v>
      </c>
      <c r="G199" s="15">
        <f>SUM(H199:M199)</f>
        <v>99787.78</v>
      </c>
      <c r="H199" s="15">
        <v>30466</v>
      </c>
      <c r="I199" s="15">
        <v>31230.26</v>
      </c>
      <c r="J199" s="15">
        <v>38091.519999999997</v>
      </c>
      <c r="K199" s="16">
        <v>0</v>
      </c>
      <c r="L199" s="16">
        <v>0</v>
      </c>
      <c r="M199" s="16">
        <v>0</v>
      </c>
      <c r="N199" s="76"/>
      <c r="O199" s="76"/>
      <c r="P199" s="76"/>
      <c r="Q199" s="76"/>
      <c r="R199" s="76"/>
      <c r="S199" s="71"/>
      <c r="T199" s="71"/>
      <c r="U199" s="71"/>
      <c r="V199" s="76"/>
    </row>
    <row r="200" spans="1:22" s="14" customFormat="1" ht="58.9" customHeight="1">
      <c r="A200" s="84"/>
      <c r="B200" s="85"/>
      <c r="C200" s="76"/>
      <c r="D200" s="72"/>
      <c r="E200" s="76"/>
      <c r="F200" s="13" t="s">
        <v>30</v>
      </c>
      <c r="G200" s="15">
        <f>SUM(H200:M200)</f>
        <v>0</v>
      </c>
      <c r="H200" s="15">
        <v>0</v>
      </c>
      <c r="I200" s="15">
        <v>0</v>
      </c>
      <c r="J200" s="15">
        <v>0</v>
      </c>
      <c r="K200" s="16">
        <v>0</v>
      </c>
      <c r="L200" s="16">
        <v>0</v>
      </c>
      <c r="M200" s="16">
        <v>0</v>
      </c>
      <c r="N200" s="76"/>
      <c r="O200" s="76"/>
      <c r="P200" s="76"/>
      <c r="Q200" s="76"/>
      <c r="R200" s="76"/>
      <c r="S200" s="72"/>
      <c r="T200" s="72"/>
      <c r="U200" s="72"/>
      <c r="V200" s="76"/>
    </row>
    <row r="201" spans="1:22" s="14" customFormat="1">
      <c r="A201" s="82"/>
      <c r="B201" s="85" t="s">
        <v>108</v>
      </c>
      <c r="C201" s="76">
        <v>2021</v>
      </c>
      <c r="D201" s="70">
        <v>2026</v>
      </c>
      <c r="E201" s="76" t="s">
        <v>18</v>
      </c>
      <c r="F201" s="13" t="s">
        <v>13</v>
      </c>
      <c r="G201" s="15">
        <f>SUM(H201:M201)</f>
        <v>552153.03</v>
      </c>
      <c r="H201" s="15">
        <f t="shared" ref="H201:L201" si="195">H202+H203</f>
        <v>196572</v>
      </c>
      <c r="I201" s="15">
        <f t="shared" si="195"/>
        <v>197827.88</v>
      </c>
      <c r="J201" s="15">
        <f t="shared" ref="J201:K201" si="196">J202+J203</f>
        <v>157753.15</v>
      </c>
      <c r="K201" s="16">
        <f t="shared" ref="K201:M201" si="197">K202+K203</f>
        <v>0</v>
      </c>
      <c r="L201" s="16">
        <f t="shared" si="195"/>
        <v>0</v>
      </c>
      <c r="M201" s="16">
        <f t="shared" si="197"/>
        <v>0</v>
      </c>
      <c r="N201" s="76" t="s">
        <v>135</v>
      </c>
      <c r="O201" s="76" t="s">
        <v>136</v>
      </c>
      <c r="P201" s="76" t="s">
        <v>12</v>
      </c>
      <c r="Q201" s="76" t="s">
        <v>12</v>
      </c>
      <c r="R201" s="76" t="s">
        <v>12</v>
      </c>
      <c r="S201" s="70">
        <v>1</v>
      </c>
      <c r="T201" s="70">
        <v>1</v>
      </c>
      <c r="U201" s="70">
        <v>1</v>
      </c>
      <c r="V201" s="76" t="s">
        <v>12</v>
      </c>
    </row>
    <row r="202" spans="1:22" s="14" customFormat="1" ht="63">
      <c r="A202" s="83"/>
      <c r="B202" s="85"/>
      <c r="C202" s="76"/>
      <c r="D202" s="71"/>
      <c r="E202" s="76"/>
      <c r="F202" s="13" t="s">
        <v>17</v>
      </c>
      <c r="G202" s="15">
        <f>SUM(H202:M202)</f>
        <v>552153.03</v>
      </c>
      <c r="H202" s="15">
        <v>196572</v>
      </c>
      <c r="I202" s="15">
        <v>197827.88</v>
      </c>
      <c r="J202" s="15">
        <v>157753.15</v>
      </c>
      <c r="K202" s="16">
        <v>0</v>
      </c>
      <c r="L202" s="16">
        <v>0</v>
      </c>
      <c r="M202" s="16">
        <v>0</v>
      </c>
      <c r="N202" s="76"/>
      <c r="O202" s="76"/>
      <c r="P202" s="76"/>
      <c r="Q202" s="76"/>
      <c r="R202" s="76"/>
      <c r="S202" s="71"/>
      <c r="T202" s="71"/>
      <c r="U202" s="71"/>
      <c r="V202" s="76"/>
    </row>
    <row r="203" spans="1:22" s="14" customFormat="1" ht="53.45" customHeight="1">
      <c r="A203" s="84"/>
      <c r="B203" s="85"/>
      <c r="C203" s="76"/>
      <c r="D203" s="72"/>
      <c r="E203" s="76"/>
      <c r="F203" s="13" t="s">
        <v>30</v>
      </c>
      <c r="G203" s="15">
        <f>SUM(H203:M203)</f>
        <v>0</v>
      </c>
      <c r="H203" s="15">
        <v>0</v>
      </c>
      <c r="I203" s="15">
        <v>0</v>
      </c>
      <c r="J203" s="15">
        <v>0</v>
      </c>
      <c r="K203" s="16">
        <v>0</v>
      </c>
      <c r="L203" s="16">
        <v>0</v>
      </c>
      <c r="M203" s="16">
        <v>0</v>
      </c>
      <c r="N203" s="76"/>
      <c r="O203" s="76"/>
      <c r="P203" s="76"/>
      <c r="Q203" s="76"/>
      <c r="R203" s="76"/>
      <c r="S203" s="72"/>
      <c r="T203" s="72"/>
      <c r="U203" s="72"/>
      <c r="V203" s="76"/>
    </row>
    <row r="204" spans="1:22" s="14" customFormat="1" ht="37.15" customHeight="1">
      <c r="A204" s="82"/>
      <c r="B204" s="85" t="s">
        <v>187</v>
      </c>
      <c r="C204" s="76">
        <v>2021</v>
      </c>
      <c r="D204" s="70">
        <v>2026</v>
      </c>
      <c r="E204" s="76" t="s">
        <v>18</v>
      </c>
      <c r="F204" s="13" t="s">
        <v>13</v>
      </c>
      <c r="G204" s="15">
        <f>SUM(H204:M204)</f>
        <v>87473.76999999999</v>
      </c>
      <c r="H204" s="15">
        <f t="shared" ref="H204:L204" si="198">H205+H206</f>
        <v>25230</v>
      </c>
      <c r="I204" s="15">
        <f t="shared" si="198"/>
        <v>26747.75</v>
      </c>
      <c r="J204" s="15">
        <f t="shared" ref="J204:K204" si="199">J205+J206</f>
        <v>35496.019999999997</v>
      </c>
      <c r="K204" s="16">
        <f t="shared" ref="K204:M204" si="200">K205+K206</f>
        <v>0</v>
      </c>
      <c r="L204" s="16">
        <f t="shared" si="198"/>
        <v>0</v>
      </c>
      <c r="M204" s="16">
        <f t="shared" si="200"/>
        <v>0</v>
      </c>
      <c r="N204" s="76" t="s">
        <v>135</v>
      </c>
      <c r="O204" s="76" t="s">
        <v>136</v>
      </c>
      <c r="P204" s="76" t="s">
        <v>12</v>
      </c>
      <c r="Q204" s="76" t="s">
        <v>12</v>
      </c>
      <c r="R204" s="76" t="s">
        <v>12</v>
      </c>
      <c r="S204" s="70">
        <v>1</v>
      </c>
      <c r="T204" s="70">
        <v>1</v>
      </c>
      <c r="U204" s="70">
        <v>1</v>
      </c>
      <c r="V204" s="76" t="s">
        <v>12</v>
      </c>
    </row>
    <row r="205" spans="1:22" s="14" customFormat="1" ht="75" customHeight="1">
      <c r="A205" s="83"/>
      <c r="B205" s="85"/>
      <c r="C205" s="76"/>
      <c r="D205" s="71"/>
      <c r="E205" s="76"/>
      <c r="F205" s="13" t="s">
        <v>17</v>
      </c>
      <c r="G205" s="15">
        <f>SUM(H205:M205)</f>
        <v>87473.76999999999</v>
      </c>
      <c r="H205" s="15">
        <v>25230</v>
      </c>
      <c r="I205" s="15">
        <v>26747.75</v>
      </c>
      <c r="J205" s="15">
        <v>35496.019999999997</v>
      </c>
      <c r="K205" s="16">
        <v>0</v>
      </c>
      <c r="L205" s="16">
        <v>0</v>
      </c>
      <c r="M205" s="16">
        <v>0</v>
      </c>
      <c r="N205" s="76"/>
      <c r="O205" s="76"/>
      <c r="P205" s="76"/>
      <c r="Q205" s="76"/>
      <c r="R205" s="76"/>
      <c r="S205" s="71"/>
      <c r="T205" s="71"/>
      <c r="U205" s="71"/>
      <c r="V205" s="76"/>
    </row>
    <row r="206" spans="1:22" s="14" customFormat="1" ht="24" customHeight="1">
      <c r="A206" s="84"/>
      <c r="B206" s="85"/>
      <c r="C206" s="76"/>
      <c r="D206" s="72"/>
      <c r="E206" s="76"/>
      <c r="F206" s="13" t="s">
        <v>30</v>
      </c>
      <c r="G206" s="15">
        <f>SUM(H206:M206)</f>
        <v>0</v>
      </c>
      <c r="H206" s="15">
        <v>0</v>
      </c>
      <c r="I206" s="15">
        <v>0</v>
      </c>
      <c r="J206" s="15">
        <v>0</v>
      </c>
      <c r="K206" s="16">
        <v>0</v>
      </c>
      <c r="L206" s="16">
        <v>0</v>
      </c>
      <c r="M206" s="16">
        <v>0</v>
      </c>
      <c r="N206" s="76"/>
      <c r="O206" s="76"/>
      <c r="P206" s="76"/>
      <c r="Q206" s="76"/>
      <c r="R206" s="76"/>
      <c r="S206" s="72"/>
      <c r="T206" s="72"/>
      <c r="U206" s="72"/>
      <c r="V206" s="76"/>
    </row>
    <row r="207" spans="1:22" s="14" customFormat="1">
      <c r="A207" s="82"/>
      <c r="B207" s="85" t="s">
        <v>109</v>
      </c>
      <c r="C207" s="76">
        <v>2021</v>
      </c>
      <c r="D207" s="70">
        <v>2026</v>
      </c>
      <c r="E207" s="76" t="s">
        <v>18</v>
      </c>
      <c r="F207" s="13" t="s">
        <v>13</v>
      </c>
      <c r="G207" s="15">
        <f>SUM(H207:M207)</f>
        <v>18417.879999999997</v>
      </c>
      <c r="H207" s="15">
        <f t="shared" ref="H207:L207" si="201">H208+H209</f>
        <v>3505</v>
      </c>
      <c r="I207" s="15">
        <f t="shared" si="201"/>
        <v>6732.21</v>
      </c>
      <c r="J207" s="15">
        <f t="shared" ref="J207:K207" si="202">J208+J209</f>
        <v>8180.67</v>
      </c>
      <c r="K207" s="16">
        <f t="shared" ref="K207:M207" si="203">K208+K209</f>
        <v>0</v>
      </c>
      <c r="L207" s="16">
        <f t="shared" si="201"/>
        <v>0</v>
      </c>
      <c r="M207" s="16">
        <f t="shared" si="203"/>
        <v>0</v>
      </c>
      <c r="N207" s="76" t="s">
        <v>135</v>
      </c>
      <c r="O207" s="76" t="s">
        <v>136</v>
      </c>
      <c r="P207" s="76" t="s">
        <v>12</v>
      </c>
      <c r="Q207" s="76" t="s">
        <v>12</v>
      </c>
      <c r="R207" s="76" t="s">
        <v>12</v>
      </c>
      <c r="S207" s="70">
        <v>1</v>
      </c>
      <c r="T207" s="70">
        <v>1</v>
      </c>
      <c r="U207" s="70">
        <v>1</v>
      </c>
      <c r="V207" s="76" t="s">
        <v>12</v>
      </c>
    </row>
    <row r="208" spans="1:22" s="14" customFormat="1" ht="71.45" customHeight="1">
      <c r="A208" s="83"/>
      <c r="B208" s="85"/>
      <c r="C208" s="76"/>
      <c r="D208" s="71"/>
      <c r="E208" s="76"/>
      <c r="F208" s="13" t="s">
        <v>17</v>
      </c>
      <c r="G208" s="15">
        <f>SUM(H208:M208)</f>
        <v>18417.879999999997</v>
      </c>
      <c r="H208" s="15">
        <v>3505</v>
      </c>
      <c r="I208" s="15">
        <v>6732.21</v>
      </c>
      <c r="J208" s="15">
        <v>8180.67</v>
      </c>
      <c r="K208" s="16">
        <v>0</v>
      </c>
      <c r="L208" s="16">
        <v>0</v>
      </c>
      <c r="M208" s="16">
        <v>0</v>
      </c>
      <c r="N208" s="76"/>
      <c r="O208" s="76"/>
      <c r="P208" s="76"/>
      <c r="Q208" s="76"/>
      <c r="R208" s="76"/>
      <c r="S208" s="71"/>
      <c r="T208" s="71"/>
      <c r="U208" s="71"/>
      <c r="V208" s="76"/>
    </row>
    <row r="209" spans="1:22" s="14" customFormat="1" ht="39" customHeight="1">
      <c r="A209" s="84"/>
      <c r="B209" s="85"/>
      <c r="C209" s="76"/>
      <c r="D209" s="72"/>
      <c r="E209" s="76"/>
      <c r="F209" s="13" t="s">
        <v>30</v>
      </c>
      <c r="G209" s="15">
        <f>SUM(H209:M209)</f>
        <v>0</v>
      </c>
      <c r="H209" s="15">
        <v>0</v>
      </c>
      <c r="I209" s="15">
        <v>0</v>
      </c>
      <c r="J209" s="15">
        <v>0</v>
      </c>
      <c r="K209" s="16">
        <v>0</v>
      </c>
      <c r="L209" s="16">
        <v>0</v>
      </c>
      <c r="M209" s="16">
        <v>0</v>
      </c>
      <c r="N209" s="76"/>
      <c r="O209" s="76"/>
      <c r="P209" s="76"/>
      <c r="Q209" s="76"/>
      <c r="R209" s="76"/>
      <c r="S209" s="72"/>
      <c r="T209" s="72"/>
      <c r="U209" s="72"/>
      <c r="V209" s="76"/>
    </row>
    <row r="210" spans="1:22" s="14" customFormat="1">
      <c r="A210" s="82"/>
      <c r="B210" s="85" t="s">
        <v>115</v>
      </c>
      <c r="C210" s="76">
        <v>2021</v>
      </c>
      <c r="D210" s="70">
        <v>2026</v>
      </c>
      <c r="E210" s="76" t="s">
        <v>18</v>
      </c>
      <c r="F210" s="13" t="s">
        <v>13</v>
      </c>
      <c r="G210" s="15">
        <f>SUM(H210:M210)</f>
        <v>5554</v>
      </c>
      <c r="H210" s="15">
        <f t="shared" ref="H210:L210" si="204">H211+H212</f>
        <v>2708</v>
      </c>
      <c r="I210" s="15">
        <f t="shared" si="204"/>
        <v>2846</v>
      </c>
      <c r="J210" s="15">
        <f t="shared" ref="J210:K210" si="205">J211+J212</f>
        <v>0</v>
      </c>
      <c r="K210" s="16">
        <f t="shared" ref="K210:M210" si="206">K211+K212</f>
        <v>0</v>
      </c>
      <c r="L210" s="16">
        <f t="shared" si="204"/>
        <v>0</v>
      </c>
      <c r="M210" s="16">
        <f t="shared" si="206"/>
        <v>0</v>
      </c>
      <c r="N210" s="76" t="s">
        <v>135</v>
      </c>
      <c r="O210" s="76" t="s">
        <v>136</v>
      </c>
      <c r="P210" s="76" t="s">
        <v>12</v>
      </c>
      <c r="Q210" s="76" t="s">
        <v>12</v>
      </c>
      <c r="R210" s="76" t="s">
        <v>12</v>
      </c>
      <c r="S210" s="70">
        <v>1</v>
      </c>
      <c r="T210" s="70">
        <v>1</v>
      </c>
      <c r="U210" s="70">
        <v>1</v>
      </c>
      <c r="V210" s="76" t="s">
        <v>12</v>
      </c>
    </row>
    <row r="211" spans="1:22" s="14" customFormat="1" ht="50.45" customHeight="1">
      <c r="A211" s="83"/>
      <c r="B211" s="85"/>
      <c r="C211" s="76"/>
      <c r="D211" s="71"/>
      <c r="E211" s="76"/>
      <c r="F211" s="13" t="s">
        <v>17</v>
      </c>
      <c r="G211" s="15">
        <f>SUM(H211:M211)</f>
        <v>0</v>
      </c>
      <c r="H211" s="15">
        <v>0</v>
      </c>
      <c r="I211" s="15">
        <v>0</v>
      </c>
      <c r="J211" s="15">
        <v>0</v>
      </c>
      <c r="K211" s="16">
        <v>0</v>
      </c>
      <c r="L211" s="16">
        <v>0</v>
      </c>
      <c r="M211" s="16">
        <v>0</v>
      </c>
      <c r="N211" s="76"/>
      <c r="O211" s="76"/>
      <c r="P211" s="76"/>
      <c r="Q211" s="76"/>
      <c r="R211" s="76"/>
      <c r="S211" s="71"/>
      <c r="T211" s="71"/>
      <c r="U211" s="71"/>
      <c r="V211" s="76"/>
    </row>
    <row r="212" spans="1:22" s="14" customFormat="1" ht="30.6" customHeight="1">
      <c r="A212" s="84"/>
      <c r="B212" s="85"/>
      <c r="C212" s="76"/>
      <c r="D212" s="72"/>
      <c r="E212" s="76"/>
      <c r="F212" s="13" t="s">
        <v>30</v>
      </c>
      <c r="G212" s="15">
        <f>SUM(H212:M212)</f>
        <v>5554</v>
      </c>
      <c r="H212" s="15">
        <v>2708</v>
      </c>
      <c r="I212" s="15">
        <v>2846</v>
      </c>
      <c r="J212" s="15">
        <v>0</v>
      </c>
      <c r="K212" s="16">
        <v>0</v>
      </c>
      <c r="L212" s="16">
        <v>0</v>
      </c>
      <c r="M212" s="16">
        <v>0</v>
      </c>
      <c r="N212" s="76"/>
      <c r="O212" s="76"/>
      <c r="P212" s="76"/>
      <c r="Q212" s="76"/>
      <c r="R212" s="76"/>
      <c r="S212" s="72"/>
      <c r="T212" s="72"/>
      <c r="U212" s="72"/>
      <c r="V212" s="76"/>
    </row>
    <row r="213" spans="1:22" s="14" customFormat="1">
      <c r="A213" s="82"/>
      <c r="B213" s="85" t="s">
        <v>161</v>
      </c>
      <c r="C213" s="76">
        <v>2021</v>
      </c>
      <c r="D213" s="70">
        <v>2026</v>
      </c>
      <c r="E213" s="76" t="s">
        <v>18</v>
      </c>
      <c r="F213" s="13" t="s">
        <v>13</v>
      </c>
      <c r="G213" s="15">
        <f>SUM(H213:M213)</f>
        <v>2708</v>
      </c>
      <c r="H213" s="15">
        <f t="shared" ref="H213:L213" si="207">H214+H215</f>
        <v>2708</v>
      </c>
      <c r="I213" s="15">
        <f t="shared" si="207"/>
        <v>0</v>
      </c>
      <c r="J213" s="15">
        <f t="shared" ref="J213:K213" si="208">J214+J215</f>
        <v>0</v>
      </c>
      <c r="K213" s="16">
        <f t="shared" ref="K213:M213" si="209">K214+K215</f>
        <v>0</v>
      </c>
      <c r="L213" s="16">
        <f t="shared" si="207"/>
        <v>0</v>
      </c>
      <c r="M213" s="16">
        <f t="shared" si="209"/>
        <v>0</v>
      </c>
      <c r="N213" s="76" t="s">
        <v>135</v>
      </c>
      <c r="O213" s="76" t="s">
        <v>136</v>
      </c>
      <c r="P213" s="76" t="s">
        <v>12</v>
      </c>
      <c r="Q213" s="76" t="s">
        <v>12</v>
      </c>
      <c r="R213" s="76" t="s">
        <v>12</v>
      </c>
      <c r="S213" s="70">
        <v>1</v>
      </c>
      <c r="T213" s="70">
        <v>1</v>
      </c>
      <c r="U213" s="70" t="s">
        <v>12</v>
      </c>
      <c r="V213" s="76" t="s">
        <v>12</v>
      </c>
    </row>
    <row r="214" spans="1:22" s="14" customFormat="1" ht="49.15" customHeight="1">
      <c r="A214" s="83"/>
      <c r="B214" s="85"/>
      <c r="C214" s="76"/>
      <c r="D214" s="71"/>
      <c r="E214" s="76"/>
      <c r="F214" s="13" t="s">
        <v>17</v>
      </c>
      <c r="G214" s="15">
        <f>SUM(H214:M214)</f>
        <v>0</v>
      </c>
      <c r="H214" s="15">
        <v>0</v>
      </c>
      <c r="I214" s="15">
        <v>0</v>
      </c>
      <c r="J214" s="15">
        <v>0</v>
      </c>
      <c r="K214" s="16">
        <v>0</v>
      </c>
      <c r="L214" s="16">
        <v>0</v>
      </c>
      <c r="M214" s="16">
        <v>0</v>
      </c>
      <c r="N214" s="76"/>
      <c r="O214" s="76"/>
      <c r="P214" s="76"/>
      <c r="Q214" s="76"/>
      <c r="R214" s="76"/>
      <c r="S214" s="71"/>
      <c r="T214" s="71"/>
      <c r="U214" s="71"/>
      <c r="V214" s="76"/>
    </row>
    <row r="215" spans="1:22" s="14" customFormat="1" ht="32.450000000000003" customHeight="1">
      <c r="A215" s="84"/>
      <c r="B215" s="85"/>
      <c r="C215" s="76"/>
      <c r="D215" s="72"/>
      <c r="E215" s="76"/>
      <c r="F215" s="13" t="s">
        <v>30</v>
      </c>
      <c r="G215" s="15">
        <f>SUM(H215:M215)</f>
        <v>2708</v>
      </c>
      <c r="H215" s="15">
        <v>2708</v>
      </c>
      <c r="I215" s="15">
        <v>0</v>
      </c>
      <c r="J215" s="15">
        <v>0</v>
      </c>
      <c r="K215" s="16">
        <v>0</v>
      </c>
      <c r="L215" s="16">
        <v>0</v>
      </c>
      <c r="M215" s="16">
        <v>0</v>
      </c>
      <c r="N215" s="76"/>
      <c r="O215" s="76"/>
      <c r="P215" s="76"/>
      <c r="Q215" s="76"/>
      <c r="R215" s="76"/>
      <c r="S215" s="72"/>
      <c r="T215" s="72"/>
      <c r="U215" s="72"/>
      <c r="V215" s="76"/>
    </row>
    <row r="216" spans="1:22" s="14" customFormat="1">
      <c r="A216" s="82"/>
      <c r="B216" s="85" t="s">
        <v>110</v>
      </c>
      <c r="C216" s="76">
        <v>2021</v>
      </c>
      <c r="D216" s="70">
        <v>2026</v>
      </c>
      <c r="E216" s="76" t="s">
        <v>18</v>
      </c>
      <c r="F216" s="13" t="s">
        <v>13</v>
      </c>
      <c r="G216" s="15">
        <f>SUM(H216:M216)</f>
        <v>8685</v>
      </c>
      <c r="H216" s="15">
        <f t="shared" ref="H216:L216" si="210">H217+H218</f>
        <v>2708</v>
      </c>
      <c r="I216" s="15">
        <f t="shared" si="210"/>
        <v>2846</v>
      </c>
      <c r="J216" s="15">
        <f t="shared" ref="J216:K216" si="211">J217+J218</f>
        <v>3131</v>
      </c>
      <c r="K216" s="16">
        <f t="shared" ref="K216:M216" si="212">K217+K218</f>
        <v>0</v>
      </c>
      <c r="L216" s="16">
        <f t="shared" si="210"/>
        <v>0</v>
      </c>
      <c r="M216" s="16">
        <f t="shared" si="212"/>
        <v>0</v>
      </c>
      <c r="N216" s="76" t="s">
        <v>135</v>
      </c>
      <c r="O216" s="76" t="s">
        <v>136</v>
      </c>
      <c r="P216" s="76" t="s">
        <v>12</v>
      </c>
      <c r="Q216" s="76" t="s">
        <v>12</v>
      </c>
      <c r="R216" s="76" t="s">
        <v>12</v>
      </c>
      <c r="S216" s="70">
        <v>1</v>
      </c>
      <c r="T216" s="70">
        <v>1</v>
      </c>
      <c r="U216" s="70">
        <v>1</v>
      </c>
      <c r="V216" s="76" t="s">
        <v>12</v>
      </c>
    </row>
    <row r="217" spans="1:22" s="14" customFormat="1" ht="47.45" customHeight="1">
      <c r="A217" s="83"/>
      <c r="B217" s="85"/>
      <c r="C217" s="76"/>
      <c r="D217" s="71"/>
      <c r="E217" s="76"/>
      <c r="F217" s="13" t="s">
        <v>17</v>
      </c>
      <c r="G217" s="15">
        <f>SUM(H217:M217)</f>
        <v>0</v>
      </c>
      <c r="H217" s="15">
        <v>0</v>
      </c>
      <c r="I217" s="15">
        <v>0</v>
      </c>
      <c r="J217" s="15">
        <v>0</v>
      </c>
      <c r="K217" s="16">
        <v>0</v>
      </c>
      <c r="L217" s="16">
        <v>0</v>
      </c>
      <c r="M217" s="16">
        <v>0</v>
      </c>
      <c r="N217" s="76"/>
      <c r="O217" s="76"/>
      <c r="P217" s="76"/>
      <c r="Q217" s="76"/>
      <c r="R217" s="76"/>
      <c r="S217" s="71"/>
      <c r="T217" s="71"/>
      <c r="U217" s="71"/>
      <c r="V217" s="76"/>
    </row>
    <row r="218" spans="1:22" s="14" customFormat="1" ht="32.450000000000003" customHeight="1">
      <c r="A218" s="84"/>
      <c r="B218" s="85"/>
      <c r="C218" s="76"/>
      <c r="D218" s="72"/>
      <c r="E218" s="76"/>
      <c r="F218" s="13" t="s">
        <v>30</v>
      </c>
      <c r="G218" s="15">
        <f>SUM(H218:M218)</f>
        <v>8685</v>
      </c>
      <c r="H218" s="15">
        <v>2708</v>
      </c>
      <c r="I218" s="15">
        <v>2846</v>
      </c>
      <c r="J218" s="15">
        <v>3131</v>
      </c>
      <c r="K218" s="16">
        <v>0</v>
      </c>
      <c r="L218" s="16">
        <v>0</v>
      </c>
      <c r="M218" s="16">
        <v>0</v>
      </c>
      <c r="N218" s="76"/>
      <c r="O218" s="76"/>
      <c r="P218" s="76"/>
      <c r="Q218" s="76"/>
      <c r="R218" s="76"/>
      <c r="S218" s="72"/>
      <c r="T218" s="72"/>
      <c r="U218" s="72"/>
      <c r="V218" s="76"/>
    </row>
    <row r="219" spans="1:22" s="14" customFormat="1">
      <c r="A219" s="82"/>
      <c r="B219" s="85" t="s">
        <v>111</v>
      </c>
      <c r="C219" s="76">
        <v>2021</v>
      </c>
      <c r="D219" s="70">
        <v>2026</v>
      </c>
      <c r="E219" s="76" t="s">
        <v>18</v>
      </c>
      <c r="F219" s="13" t="s">
        <v>13</v>
      </c>
      <c r="G219" s="15">
        <f>SUM(H219:M219)</f>
        <v>3000</v>
      </c>
      <c r="H219" s="15">
        <f t="shared" ref="H219:L219" si="213">H220+H221</f>
        <v>1000</v>
      </c>
      <c r="I219" s="15">
        <f t="shared" si="213"/>
        <v>1000</v>
      </c>
      <c r="J219" s="15">
        <f t="shared" ref="J219:K219" si="214">J220+J221</f>
        <v>1000</v>
      </c>
      <c r="K219" s="16">
        <f t="shared" ref="K219:M219" si="215">K220+K221</f>
        <v>0</v>
      </c>
      <c r="L219" s="16">
        <f t="shared" si="213"/>
        <v>0</v>
      </c>
      <c r="M219" s="16">
        <f t="shared" si="215"/>
        <v>0</v>
      </c>
      <c r="N219" s="76" t="s">
        <v>135</v>
      </c>
      <c r="O219" s="76" t="s">
        <v>136</v>
      </c>
      <c r="P219" s="76" t="s">
        <v>12</v>
      </c>
      <c r="Q219" s="76" t="s">
        <v>12</v>
      </c>
      <c r="R219" s="76" t="s">
        <v>12</v>
      </c>
      <c r="S219" s="70">
        <v>1</v>
      </c>
      <c r="T219" s="70">
        <v>1</v>
      </c>
      <c r="U219" s="70">
        <v>1</v>
      </c>
      <c r="V219" s="76" t="s">
        <v>12</v>
      </c>
    </row>
    <row r="220" spans="1:22" s="14" customFormat="1" ht="63">
      <c r="A220" s="83"/>
      <c r="B220" s="85"/>
      <c r="C220" s="76"/>
      <c r="D220" s="71"/>
      <c r="E220" s="76"/>
      <c r="F220" s="13" t="s">
        <v>17</v>
      </c>
      <c r="G220" s="15">
        <f>SUM(H220:M220)</f>
        <v>0</v>
      </c>
      <c r="H220" s="15">
        <v>0</v>
      </c>
      <c r="I220" s="15">
        <v>0</v>
      </c>
      <c r="J220" s="15">
        <v>0</v>
      </c>
      <c r="K220" s="16">
        <v>0</v>
      </c>
      <c r="L220" s="16">
        <v>0</v>
      </c>
      <c r="M220" s="16">
        <v>0</v>
      </c>
      <c r="N220" s="76"/>
      <c r="O220" s="76"/>
      <c r="P220" s="76"/>
      <c r="Q220" s="76"/>
      <c r="R220" s="76"/>
      <c r="S220" s="71"/>
      <c r="T220" s="71"/>
      <c r="U220" s="71"/>
      <c r="V220" s="76"/>
    </row>
    <row r="221" spans="1:22" s="14" customFormat="1" ht="32.450000000000003" customHeight="1">
      <c r="A221" s="84"/>
      <c r="B221" s="85"/>
      <c r="C221" s="76"/>
      <c r="D221" s="72"/>
      <c r="E221" s="76"/>
      <c r="F221" s="13" t="s">
        <v>30</v>
      </c>
      <c r="G221" s="15">
        <f>SUM(H221:M221)</f>
        <v>3000</v>
      </c>
      <c r="H221" s="15">
        <v>1000</v>
      </c>
      <c r="I221" s="15">
        <v>1000</v>
      </c>
      <c r="J221" s="15">
        <v>1000</v>
      </c>
      <c r="K221" s="16">
        <v>0</v>
      </c>
      <c r="L221" s="16">
        <v>0</v>
      </c>
      <c r="M221" s="16">
        <v>0</v>
      </c>
      <c r="N221" s="76"/>
      <c r="O221" s="76"/>
      <c r="P221" s="76"/>
      <c r="Q221" s="76"/>
      <c r="R221" s="76"/>
      <c r="S221" s="72"/>
      <c r="T221" s="72"/>
      <c r="U221" s="72"/>
      <c r="V221" s="76"/>
    </row>
    <row r="222" spans="1:22" s="14" customFormat="1" ht="19.899999999999999" customHeight="1">
      <c r="A222" s="82"/>
      <c r="B222" s="85" t="s">
        <v>162</v>
      </c>
      <c r="C222" s="76">
        <v>2021</v>
      </c>
      <c r="D222" s="70">
        <v>2026</v>
      </c>
      <c r="E222" s="76" t="s">
        <v>18</v>
      </c>
      <c r="F222" s="13" t="s">
        <v>13</v>
      </c>
      <c r="G222" s="15">
        <f>SUM(H222:M222)</f>
        <v>5554</v>
      </c>
      <c r="H222" s="15">
        <f t="shared" ref="H222:L222" si="216">H223+H224</f>
        <v>2708</v>
      </c>
      <c r="I222" s="15">
        <f t="shared" si="216"/>
        <v>2846</v>
      </c>
      <c r="J222" s="15">
        <f t="shared" ref="J222:K222" si="217">J223+J224</f>
        <v>0</v>
      </c>
      <c r="K222" s="16">
        <f t="shared" ref="K222:M222" si="218">K223+K224</f>
        <v>0</v>
      </c>
      <c r="L222" s="16">
        <f t="shared" si="216"/>
        <v>0</v>
      </c>
      <c r="M222" s="16">
        <f t="shared" si="218"/>
        <v>0</v>
      </c>
      <c r="N222" s="76" t="s">
        <v>135</v>
      </c>
      <c r="O222" s="76" t="s">
        <v>136</v>
      </c>
      <c r="P222" s="76" t="s">
        <v>12</v>
      </c>
      <c r="Q222" s="76" t="s">
        <v>12</v>
      </c>
      <c r="R222" s="76" t="s">
        <v>12</v>
      </c>
      <c r="S222" s="70">
        <v>1</v>
      </c>
      <c r="T222" s="70">
        <v>1</v>
      </c>
      <c r="U222" s="70">
        <v>1</v>
      </c>
      <c r="V222" s="76" t="s">
        <v>12</v>
      </c>
    </row>
    <row r="223" spans="1:22" s="14" customFormat="1" ht="82.15" customHeight="1">
      <c r="A223" s="83"/>
      <c r="B223" s="85"/>
      <c r="C223" s="76"/>
      <c r="D223" s="71"/>
      <c r="E223" s="76"/>
      <c r="F223" s="13" t="s">
        <v>17</v>
      </c>
      <c r="G223" s="15">
        <f>SUM(H223:M223)</f>
        <v>0</v>
      </c>
      <c r="H223" s="15">
        <v>0</v>
      </c>
      <c r="I223" s="15">
        <v>0</v>
      </c>
      <c r="J223" s="15">
        <v>0</v>
      </c>
      <c r="K223" s="16">
        <v>0</v>
      </c>
      <c r="L223" s="16">
        <v>0</v>
      </c>
      <c r="M223" s="16">
        <v>0</v>
      </c>
      <c r="N223" s="76"/>
      <c r="O223" s="76"/>
      <c r="P223" s="76"/>
      <c r="Q223" s="76"/>
      <c r="R223" s="76"/>
      <c r="S223" s="71"/>
      <c r="T223" s="71"/>
      <c r="U223" s="71"/>
      <c r="V223" s="76"/>
    </row>
    <row r="224" spans="1:22" s="14" customFormat="1" ht="45" customHeight="1">
      <c r="A224" s="84"/>
      <c r="B224" s="85"/>
      <c r="C224" s="76"/>
      <c r="D224" s="72"/>
      <c r="E224" s="76"/>
      <c r="F224" s="13" t="s">
        <v>30</v>
      </c>
      <c r="G224" s="15">
        <f>SUM(H224:M224)</f>
        <v>5554</v>
      </c>
      <c r="H224" s="15">
        <v>2708</v>
      </c>
      <c r="I224" s="15">
        <v>2846</v>
      </c>
      <c r="J224" s="15">
        <v>0</v>
      </c>
      <c r="K224" s="16">
        <v>0</v>
      </c>
      <c r="L224" s="16">
        <v>0</v>
      </c>
      <c r="M224" s="16">
        <v>0</v>
      </c>
      <c r="N224" s="76"/>
      <c r="O224" s="76"/>
      <c r="P224" s="76"/>
      <c r="Q224" s="76"/>
      <c r="R224" s="76"/>
      <c r="S224" s="72"/>
      <c r="T224" s="72"/>
      <c r="U224" s="72"/>
      <c r="V224" s="76"/>
    </row>
    <row r="225" spans="1:22" s="14" customFormat="1">
      <c r="A225" s="82"/>
      <c r="B225" s="85" t="s">
        <v>112</v>
      </c>
      <c r="C225" s="76">
        <v>2021</v>
      </c>
      <c r="D225" s="70">
        <v>2026</v>
      </c>
      <c r="E225" s="76" t="s">
        <v>18</v>
      </c>
      <c r="F225" s="13" t="s">
        <v>13</v>
      </c>
      <c r="G225" s="15">
        <f>SUM(H225:M225)</f>
        <v>5554</v>
      </c>
      <c r="H225" s="15">
        <f t="shared" ref="H225:L225" si="219">H226+H227</f>
        <v>2708</v>
      </c>
      <c r="I225" s="15">
        <f t="shared" si="219"/>
        <v>2846</v>
      </c>
      <c r="J225" s="15">
        <f t="shared" ref="J225:K225" si="220">J226+J227</f>
        <v>0</v>
      </c>
      <c r="K225" s="16">
        <f t="shared" ref="K225:M225" si="221">K226+K227</f>
        <v>0</v>
      </c>
      <c r="L225" s="16">
        <f t="shared" si="219"/>
        <v>0</v>
      </c>
      <c r="M225" s="16">
        <f t="shared" si="221"/>
        <v>0</v>
      </c>
      <c r="N225" s="76" t="s">
        <v>135</v>
      </c>
      <c r="O225" s="76" t="s">
        <v>136</v>
      </c>
      <c r="P225" s="76" t="s">
        <v>12</v>
      </c>
      <c r="Q225" s="76" t="s">
        <v>12</v>
      </c>
      <c r="R225" s="76" t="s">
        <v>12</v>
      </c>
      <c r="S225" s="70">
        <v>1</v>
      </c>
      <c r="T225" s="70">
        <v>1</v>
      </c>
      <c r="U225" s="70">
        <v>1</v>
      </c>
      <c r="V225" s="76" t="s">
        <v>12</v>
      </c>
    </row>
    <row r="226" spans="1:22" s="14" customFormat="1" ht="63">
      <c r="A226" s="83"/>
      <c r="B226" s="85"/>
      <c r="C226" s="76"/>
      <c r="D226" s="71"/>
      <c r="E226" s="76"/>
      <c r="F226" s="13" t="s">
        <v>17</v>
      </c>
      <c r="G226" s="15">
        <f>SUM(H226:M226)</f>
        <v>0</v>
      </c>
      <c r="H226" s="15">
        <v>0</v>
      </c>
      <c r="I226" s="15">
        <v>0</v>
      </c>
      <c r="J226" s="15">
        <v>0</v>
      </c>
      <c r="K226" s="16">
        <v>0</v>
      </c>
      <c r="L226" s="16">
        <v>0</v>
      </c>
      <c r="M226" s="16">
        <v>0</v>
      </c>
      <c r="N226" s="76"/>
      <c r="O226" s="76"/>
      <c r="P226" s="76"/>
      <c r="Q226" s="76"/>
      <c r="R226" s="76"/>
      <c r="S226" s="71"/>
      <c r="T226" s="71"/>
      <c r="U226" s="71"/>
      <c r="V226" s="76"/>
    </row>
    <row r="227" spans="1:22" s="14" customFormat="1" ht="36.6" customHeight="1">
      <c r="A227" s="84"/>
      <c r="B227" s="85"/>
      <c r="C227" s="76"/>
      <c r="D227" s="72"/>
      <c r="E227" s="76"/>
      <c r="F227" s="13" t="s">
        <v>30</v>
      </c>
      <c r="G227" s="15">
        <f>SUM(H227:M227)</f>
        <v>5554</v>
      </c>
      <c r="H227" s="15">
        <v>2708</v>
      </c>
      <c r="I227" s="15">
        <v>2846</v>
      </c>
      <c r="J227" s="15">
        <v>0</v>
      </c>
      <c r="K227" s="16">
        <v>0</v>
      </c>
      <c r="L227" s="16">
        <v>0</v>
      </c>
      <c r="M227" s="16">
        <v>0</v>
      </c>
      <c r="N227" s="76"/>
      <c r="O227" s="76"/>
      <c r="P227" s="76"/>
      <c r="Q227" s="76"/>
      <c r="R227" s="76"/>
      <c r="S227" s="72"/>
      <c r="T227" s="72"/>
      <c r="U227" s="72"/>
      <c r="V227" s="76"/>
    </row>
    <row r="228" spans="1:22" s="14" customFormat="1">
      <c r="A228" s="82"/>
      <c r="B228" s="85" t="s">
        <v>116</v>
      </c>
      <c r="C228" s="76">
        <v>2021</v>
      </c>
      <c r="D228" s="70">
        <v>2026</v>
      </c>
      <c r="E228" s="76" t="s">
        <v>18</v>
      </c>
      <c r="F228" s="13" t="s">
        <v>13</v>
      </c>
      <c r="G228" s="15">
        <f>SUM(H228:M228)</f>
        <v>20000</v>
      </c>
      <c r="H228" s="15">
        <f t="shared" ref="H228:L228" si="222">H229+H230</f>
        <v>0</v>
      </c>
      <c r="I228" s="15">
        <f t="shared" si="222"/>
        <v>10000</v>
      </c>
      <c r="J228" s="15">
        <f t="shared" ref="J228:K228" si="223">J229+J230</f>
        <v>10000</v>
      </c>
      <c r="K228" s="16">
        <f t="shared" ref="K228:M228" si="224">K229+K230</f>
        <v>0</v>
      </c>
      <c r="L228" s="16">
        <f t="shared" si="222"/>
        <v>0</v>
      </c>
      <c r="M228" s="16">
        <f t="shared" si="224"/>
        <v>0</v>
      </c>
      <c r="N228" s="76" t="s">
        <v>137</v>
      </c>
      <c r="O228" s="76" t="s">
        <v>138</v>
      </c>
      <c r="P228" s="76" t="s">
        <v>12</v>
      </c>
      <c r="Q228" s="76" t="s">
        <v>12</v>
      </c>
      <c r="R228" s="76" t="s">
        <v>12</v>
      </c>
      <c r="S228" s="70">
        <v>4</v>
      </c>
      <c r="T228" s="70" t="s">
        <v>12</v>
      </c>
      <c r="U228" s="70">
        <v>2</v>
      </c>
      <c r="V228" s="76" t="s">
        <v>12</v>
      </c>
    </row>
    <row r="229" spans="1:22" s="14" customFormat="1" ht="63">
      <c r="A229" s="83"/>
      <c r="B229" s="85"/>
      <c r="C229" s="76"/>
      <c r="D229" s="71"/>
      <c r="E229" s="76"/>
      <c r="F229" s="13" t="s">
        <v>17</v>
      </c>
      <c r="G229" s="15">
        <f>SUM(H229:M229)</f>
        <v>0</v>
      </c>
      <c r="H229" s="15">
        <v>0</v>
      </c>
      <c r="I229" s="15">
        <v>0</v>
      </c>
      <c r="J229" s="15">
        <v>0</v>
      </c>
      <c r="K229" s="16">
        <v>0</v>
      </c>
      <c r="L229" s="16">
        <v>0</v>
      </c>
      <c r="M229" s="16">
        <v>0</v>
      </c>
      <c r="N229" s="76"/>
      <c r="O229" s="76"/>
      <c r="P229" s="76"/>
      <c r="Q229" s="76"/>
      <c r="R229" s="76"/>
      <c r="S229" s="71"/>
      <c r="T229" s="71"/>
      <c r="U229" s="71"/>
      <c r="V229" s="76"/>
    </row>
    <row r="230" spans="1:22" s="14" customFormat="1" ht="34.15" customHeight="1">
      <c r="A230" s="84"/>
      <c r="B230" s="85"/>
      <c r="C230" s="76"/>
      <c r="D230" s="72"/>
      <c r="E230" s="76"/>
      <c r="F230" s="13" t="s">
        <v>30</v>
      </c>
      <c r="G230" s="15">
        <f>SUM(H230:M230)</f>
        <v>20000</v>
      </c>
      <c r="H230" s="15">
        <v>0</v>
      </c>
      <c r="I230" s="15">
        <v>10000</v>
      </c>
      <c r="J230" s="15">
        <v>10000</v>
      </c>
      <c r="K230" s="16">
        <v>0</v>
      </c>
      <c r="L230" s="16">
        <v>0</v>
      </c>
      <c r="M230" s="16">
        <v>0</v>
      </c>
      <c r="N230" s="76"/>
      <c r="O230" s="76"/>
      <c r="P230" s="76"/>
      <c r="Q230" s="76"/>
      <c r="R230" s="76"/>
      <c r="S230" s="72"/>
      <c r="T230" s="72"/>
      <c r="U230" s="72"/>
      <c r="V230" s="76"/>
    </row>
    <row r="231" spans="1:22" s="14" customFormat="1">
      <c r="A231" s="82"/>
      <c r="B231" s="85" t="s">
        <v>152</v>
      </c>
      <c r="C231" s="76">
        <v>2021</v>
      </c>
      <c r="D231" s="70">
        <v>2026</v>
      </c>
      <c r="E231" s="76" t="s">
        <v>18</v>
      </c>
      <c r="F231" s="13" t="s">
        <v>13</v>
      </c>
      <c r="G231" s="15">
        <f>SUM(H231:M231)</f>
        <v>899.35</v>
      </c>
      <c r="H231" s="15">
        <f t="shared" ref="H231:L231" si="225">H232+H233</f>
        <v>880.36</v>
      </c>
      <c r="I231" s="15">
        <f t="shared" si="225"/>
        <v>0</v>
      </c>
      <c r="J231" s="15">
        <f t="shared" ref="J231:K231" si="226">J232+J233</f>
        <v>18.989999999999998</v>
      </c>
      <c r="K231" s="16">
        <f t="shared" ref="K231:M231" si="227">K232+K233</f>
        <v>0</v>
      </c>
      <c r="L231" s="16">
        <f t="shared" si="225"/>
        <v>0</v>
      </c>
      <c r="M231" s="16">
        <f t="shared" si="227"/>
        <v>0</v>
      </c>
      <c r="N231" s="76" t="s">
        <v>153</v>
      </c>
      <c r="O231" s="76" t="s">
        <v>20</v>
      </c>
      <c r="P231" s="76" t="s">
        <v>12</v>
      </c>
      <c r="Q231" s="76" t="s">
        <v>12</v>
      </c>
      <c r="R231" s="76" t="s">
        <v>12</v>
      </c>
      <c r="S231" s="76" t="s">
        <v>12</v>
      </c>
      <c r="T231" s="76">
        <v>0.1</v>
      </c>
      <c r="U231" s="70" t="s">
        <v>12</v>
      </c>
      <c r="V231" s="76" t="s">
        <v>12</v>
      </c>
    </row>
    <row r="232" spans="1:22" s="14" customFormat="1" ht="63">
      <c r="A232" s="83"/>
      <c r="B232" s="85"/>
      <c r="C232" s="76"/>
      <c r="D232" s="71"/>
      <c r="E232" s="76"/>
      <c r="F232" s="13" t="s">
        <v>17</v>
      </c>
      <c r="G232" s="15">
        <f>SUM(H232:M232)</f>
        <v>899.35</v>
      </c>
      <c r="H232" s="15">
        <v>880.36</v>
      </c>
      <c r="I232" s="15">
        <v>0</v>
      </c>
      <c r="J232" s="15">
        <v>18.989999999999998</v>
      </c>
      <c r="K232" s="16">
        <v>0</v>
      </c>
      <c r="L232" s="16">
        <v>0</v>
      </c>
      <c r="M232" s="16">
        <v>0</v>
      </c>
      <c r="N232" s="76"/>
      <c r="O232" s="76"/>
      <c r="P232" s="76"/>
      <c r="Q232" s="76"/>
      <c r="R232" s="76"/>
      <c r="S232" s="76"/>
      <c r="T232" s="76"/>
      <c r="U232" s="71"/>
      <c r="V232" s="76"/>
    </row>
    <row r="233" spans="1:22" s="14" customFormat="1" ht="34.15" customHeight="1">
      <c r="A233" s="84"/>
      <c r="B233" s="85"/>
      <c r="C233" s="76"/>
      <c r="D233" s="72"/>
      <c r="E233" s="76"/>
      <c r="F233" s="13" t="s">
        <v>30</v>
      </c>
      <c r="G233" s="15">
        <f>SUM(H233:M233)</f>
        <v>0</v>
      </c>
      <c r="H233" s="15">
        <v>0</v>
      </c>
      <c r="I233" s="15">
        <v>0</v>
      </c>
      <c r="J233" s="15">
        <v>0</v>
      </c>
      <c r="K233" s="16">
        <v>0</v>
      </c>
      <c r="L233" s="16">
        <v>0</v>
      </c>
      <c r="M233" s="16">
        <v>0</v>
      </c>
      <c r="N233" s="76"/>
      <c r="O233" s="76"/>
      <c r="P233" s="76"/>
      <c r="Q233" s="76"/>
      <c r="R233" s="76"/>
      <c r="S233" s="76"/>
      <c r="T233" s="76"/>
      <c r="U233" s="72"/>
      <c r="V233" s="76"/>
    </row>
    <row r="234" spans="1:22" s="14" customFormat="1" ht="27.6" customHeight="1">
      <c r="A234" s="82"/>
      <c r="B234" s="85" t="s">
        <v>159</v>
      </c>
      <c r="C234" s="76">
        <v>2021</v>
      </c>
      <c r="D234" s="70">
        <v>2026</v>
      </c>
      <c r="E234" s="76" t="s">
        <v>18</v>
      </c>
      <c r="F234" s="13" t="s">
        <v>13</v>
      </c>
      <c r="G234" s="15">
        <f>SUM(H234:M234)</f>
        <v>446891.4</v>
      </c>
      <c r="H234" s="15">
        <f t="shared" ref="H234:M234" si="228">H235+H236</f>
        <v>0</v>
      </c>
      <c r="I234" s="15">
        <f t="shared" si="228"/>
        <v>200000</v>
      </c>
      <c r="J234" s="15">
        <f t="shared" ref="J234:K234" si="229">J235+J236</f>
        <v>246891.4</v>
      </c>
      <c r="K234" s="16">
        <f t="shared" si="229"/>
        <v>0</v>
      </c>
      <c r="L234" s="16">
        <f t="shared" si="228"/>
        <v>0</v>
      </c>
      <c r="M234" s="16">
        <f t="shared" si="228"/>
        <v>0</v>
      </c>
      <c r="N234" s="76" t="s">
        <v>160</v>
      </c>
      <c r="O234" s="76" t="s">
        <v>20</v>
      </c>
      <c r="P234" s="76" t="s">
        <v>12</v>
      </c>
      <c r="Q234" s="76" t="s">
        <v>12</v>
      </c>
      <c r="R234" s="76" t="s">
        <v>12</v>
      </c>
      <c r="S234" s="76" t="s">
        <v>12</v>
      </c>
      <c r="T234" s="76" t="s">
        <v>12</v>
      </c>
      <c r="U234" s="70">
        <v>1</v>
      </c>
      <c r="V234" s="76" t="s">
        <v>12</v>
      </c>
    </row>
    <row r="235" spans="1:22" s="14" customFormat="1" ht="62.45" customHeight="1">
      <c r="A235" s="83"/>
      <c r="B235" s="85"/>
      <c r="C235" s="76"/>
      <c r="D235" s="71"/>
      <c r="E235" s="76"/>
      <c r="F235" s="13" t="s">
        <v>17</v>
      </c>
      <c r="G235" s="15">
        <f>SUM(H235:M235)</f>
        <v>446891.4</v>
      </c>
      <c r="H235" s="15">
        <v>0</v>
      </c>
      <c r="I235" s="15">
        <v>200000</v>
      </c>
      <c r="J235" s="15">
        <v>246891.4</v>
      </c>
      <c r="K235" s="16">
        <v>0</v>
      </c>
      <c r="L235" s="16">
        <v>0</v>
      </c>
      <c r="M235" s="16">
        <v>0</v>
      </c>
      <c r="N235" s="76"/>
      <c r="O235" s="76"/>
      <c r="P235" s="76"/>
      <c r="Q235" s="76"/>
      <c r="R235" s="76"/>
      <c r="S235" s="76"/>
      <c r="T235" s="76"/>
      <c r="U235" s="71"/>
      <c r="V235" s="76"/>
    </row>
    <row r="236" spans="1:22" s="14" customFormat="1" ht="58.9" customHeight="1">
      <c r="A236" s="84"/>
      <c r="B236" s="85"/>
      <c r="C236" s="76"/>
      <c r="D236" s="72"/>
      <c r="E236" s="76"/>
      <c r="F236" s="13" t="s">
        <v>30</v>
      </c>
      <c r="G236" s="15">
        <f>SUM(H236:M236)</f>
        <v>0</v>
      </c>
      <c r="H236" s="15">
        <v>0</v>
      </c>
      <c r="I236" s="15">
        <v>0</v>
      </c>
      <c r="J236" s="15">
        <v>0</v>
      </c>
      <c r="K236" s="16">
        <v>0</v>
      </c>
      <c r="L236" s="16">
        <v>0</v>
      </c>
      <c r="M236" s="16">
        <v>0</v>
      </c>
      <c r="N236" s="76"/>
      <c r="O236" s="76"/>
      <c r="P236" s="76"/>
      <c r="Q236" s="76"/>
      <c r="R236" s="76"/>
      <c r="S236" s="76"/>
      <c r="T236" s="76"/>
      <c r="U236" s="72"/>
      <c r="V236" s="76"/>
    </row>
    <row r="237" spans="1:22" s="20" customFormat="1" ht="18" customHeight="1">
      <c r="A237" s="101"/>
      <c r="B237" s="104" t="s">
        <v>60</v>
      </c>
      <c r="C237" s="76">
        <v>2021</v>
      </c>
      <c r="D237" s="70">
        <v>2026</v>
      </c>
      <c r="E237" s="75" t="s">
        <v>18</v>
      </c>
      <c r="F237" s="18" t="s">
        <v>13</v>
      </c>
      <c r="G237" s="19">
        <f>SUM(G132,G174)</f>
        <v>40536567.589999996</v>
      </c>
      <c r="H237" s="22">
        <f t="shared" ref="H237:M239" si="230">H132+H174</f>
        <v>6348708.7600000007</v>
      </c>
      <c r="I237" s="22">
        <f t="shared" si="230"/>
        <v>6670300.4199999999</v>
      </c>
      <c r="J237" s="22">
        <f t="shared" ref="J237:K237" si="231">J132+J174</f>
        <v>7969732.4000000004</v>
      </c>
      <c r="K237" s="19">
        <f t="shared" si="231"/>
        <v>6737527</v>
      </c>
      <c r="L237" s="19">
        <f t="shared" si="230"/>
        <v>6532205.6600000001</v>
      </c>
      <c r="M237" s="19">
        <f t="shared" si="230"/>
        <v>6278093.3499999996</v>
      </c>
      <c r="N237" s="75" t="s">
        <v>12</v>
      </c>
      <c r="O237" s="75" t="s">
        <v>12</v>
      </c>
      <c r="P237" s="75" t="s">
        <v>12</v>
      </c>
      <c r="Q237" s="75" t="s">
        <v>12</v>
      </c>
      <c r="R237" s="75" t="s">
        <v>12</v>
      </c>
      <c r="S237" s="98" t="s">
        <v>12</v>
      </c>
      <c r="T237" s="98" t="s">
        <v>12</v>
      </c>
      <c r="U237" s="98" t="s">
        <v>12</v>
      </c>
      <c r="V237" s="75" t="s">
        <v>12</v>
      </c>
    </row>
    <row r="238" spans="1:22" s="20" customFormat="1" ht="51.6" customHeight="1">
      <c r="A238" s="102"/>
      <c r="B238" s="104"/>
      <c r="C238" s="76"/>
      <c r="D238" s="71"/>
      <c r="E238" s="75"/>
      <c r="F238" s="18" t="s">
        <v>17</v>
      </c>
      <c r="G238" s="19">
        <f>SUM(G133,G175)</f>
        <v>38910604.199999996</v>
      </c>
      <c r="H238" s="22">
        <f t="shared" si="230"/>
        <v>6167635.7600000007</v>
      </c>
      <c r="I238" s="22">
        <f t="shared" si="230"/>
        <v>6476434.4199999999</v>
      </c>
      <c r="J238" s="22">
        <f t="shared" ref="J238:K238" si="232">J133+J175</f>
        <v>7494555.0099999998</v>
      </c>
      <c r="K238" s="19">
        <f t="shared" si="232"/>
        <v>6503190</v>
      </c>
      <c r="L238" s="19">
        <f t="shared" si="230"/>
        <v>6273730.6600000001</v>
      </c>
      <c r="M238" s="19">
        <f t="shared" si="230"/>
        <v>5995058.3499999996</v>
      </c>
      <c r="N238" s="75"/>
      <c r="O238" s="75"/>
      <c r="P238" s="75"/>
      <c r="Q238" s="75"/>
      <c r="R238" s="75"/>
      <c r="S238" s="99"/>
      <c r="T238" s="99"/>
      <c r="U238" s="99"/>
      <c r="V238" s="75"/>
    </row>
    <row r="239" spans="1:22" s="20" customFormat="1" ht="33" customHeight="1">
      <c r="A239" s="103"/>
      <c r="B239" s="104"/>
      <c r="C239" s="76"/>
      <c r="D239" s="72"/>
      <c r="E239" s="75"/>
      <c r="F239" s="18" t="s">
        <v>30</v>
      </c>
      <c r="G239" s="19">
        <f>SUM(G134,G176)</f>
        <v>1379053</v>
      </c>
      <c r="H239" s="22">
        <f t="shared" si="230"/>
        <v>181073</v>
      </c>
      <c r="I239" s="22">
        <f t="shared" si="230"/>
        <v>193866</v>
      </c>
      <c r="J239" s="22">
        <f t="shared" ref="J239:K239" si="233">J134+J176</f>
        <v>228267</v>
      </c>
      <c r="K239" s="19">
        <f t="shared" si="233"/>
        <v>234337</v>
      </c>
      <c r="L239" s="19">
        <f t="shared" si="230"/>
        <v>258475</v>
      </c>
      <c r="M239" s="19">
        <f t="shared" si="230"/>
        <v>283035</v>
      </c>
      <c r="N239" s="75"/>
      <c r="O239" s="75"/>
      <c r="P239" s="75"/>
      <c r="Q239" s="75"/>
      <c r="R239" s="75"/>
      <c r="S239" s="100"/>
      <c r="T239" s="100"/>
      <c r="U239" s="100"/>
      <c r="V239" s="75"/>
    </row>
    <row r="240" spans="1:22" s="50" customFormat="1" ht="15.75">
      <c r="A240" s="77" t="s">
        <v>163</v>
      </c>
      <c r="B240" s="78"/>
      <c r="C240" s="130" t="s">
        <v>176</v>
      </c>
      <c r="D240" s="131"/>
      <c r="E240" s="131"/>
      <c r="F240" s="131"/>
      <c r="G240" s="131"/>
      <c r="H240" s="131"/>
      <c r="I240" s="131"/>
      <c r="J240" s="131"/>
      <c r="K240" s="131"/>
      <c r="L240" s="131"/>
      <c r="M240" s="131"/>
      <c r="N240" s="131"/>
      <c r="O240" s="131"/>
      <c r="P240" s="131"/>
      <c r="Q240" s="131"/>
      <c r="R240" s="131"/>
      <c r="S240" s="131"/>
      <c r="T240" s="131"/>
      <c r="U240" s="131"/>
      <c r="V240" s="131"/>
    </row>
    <row r="241" spans="1:22" s="50" customFormat="1" ht="7.9" customHeight="1">
      <c r="A241" s="79"/>
      <c r="B241" s="80"/>
      <c r="C241" s="132"/>
      <c r="D241" s="133"/>
      <c r="E241" s="133"/>
      <c r="F241" s="133"/>
      <c r="G241" s="133"/>
      <c r="H241" s="133"/>
      <c r="I241" s="133"/>
      <c r="J241" s="133"/>
      <c r="K241" s="133"/>
      <c r="L241" s="133"/>
      <c r="M241" s="133"/>
      <c r="N241" s="133"/>
      <c r="O241" s="133"/>
      <c r="P241" s="133"/>
      <c r="Q241" s="133"/>
      <c r="R241" s="133"/>
      <c r="S241" s="133"/>
      <c r="T241" s="133"/>
      <c r="U241" s="133"/>
      <c r="V241" s="133"/>
    </row>
    <row r="242" spans="1:22" s="45" customFormat="1" ht="99.6" customHeight="1">
      <c r="A242" s="77" t="s">
        <v>182</v>
      </c>
      <c r="B242" s="81"/>
      <c r="C242" s="130" t="s">
        <v>164</v>
      </c>
      <c r="D242" s="131"/>
      <c r="E242" s="131"/>
      <c r="F242" s="131"/>
      <c r="G242" s="131"/>
      <c r="H242" s="131"/>
      <c r="I242" s="131"/>
      <c r="J242" s="131"/>
      <c r="K242" s="131"/>
      <c r="L242" s="131"/>
      <c r="M242" s="131"/>
      <c r="N242" s="131"/>
      <c r="O242" s="131"/>
      <c r="P242" s="131"/>
      <c r="Q242" s="131"/>
      <c r="R242" s="131"/>
      <c r="S242" s="131"/>
      <c r="T242" s="131"/>
      <c r="U242" s="131"/>
      <c r="V242" s="131"/>
    </row>
    <row r="243" spans="1:22" s="50" customFormat="1" ht="5.45" customHeight="1">
      <c r="A243" s="127"/>
      <c r="B243" s="128"/>
      <c r="C243" s="134"/>
      <c r="D243" s="135"/>
      <c r="E243" s="135"/>
      <c r="F243" s="135"/>
      <c r="G243" s="135"/>
      <c r="H243" s="135"/>
      <c r="I243" s="135"/>
      <c r="J243" s="135"/>
      <c r="K243" s="135"/>
      <c r="L243" s="135"/>
      <c r="M243" s="135"/>
      <c r="N243" s="135"/>
      <c r="O243" s="135"/>
      <c r="P243" s="135"/>
      <c r="Q243" s="135"/>
      <c r="R243" s="135"/>
      <c r="S243" s="135"/>
      <c r="T243" s="135"/>
      <c r="U243" s="135"/>
      <c r="V243" s="135"/>
    </row>
    <row r="244" spans="1:22" s="50" customFormat="1" ht="81.599999999999994" hidden="1" customHeight="1">
      <c r="A244" s="79"/>
      <c r="B244" s="129"/>
      <c r="C244" s="132"/>
      <c r="D244" s="133"/>
      <c r="E244" s="133"/>
      <c r="F244" s="133"/>
      <c r="G244" s="133"/>
      <c r="H244" s="133"/>
      <c r="I244" s="133"/>
      <c r="J244" s="133"/>
      <c r="K244" s="133"/>
      <c r="L244" s="133"/>
      <c r="M244" s="133"/>
      <c r="N244" s="133"/>
      <c r="O244" s="133"/>
      <c r="P244" s="133"/>
      <c r="Q244" s="133"/>
      <c r="R244" s="133"/>
      <c r="S244" s="133"/>
      <c r="T244" s="133"/>
      <c r="U244" s="133"/>
      <c r="V244" s="133"/>
    </row>
    <row r="245" spans="1:22" s="45" customFormat="1" ht="31.5">
      <c r="A245" s="138">
        <v>1</v>
      </c>
      <c r="B245" s="46" t="s">
        <v>165</v>
      </c>
      <c r="C245" s="114">
        <v>2021</v>
      </c>
      <c r="D245" s="114">
        <v>2026</v>
      </c>
      <c r="E245" s="141" t="s">
        <v>12</v>
      </c>
      <c r="F245" s="47" t="s">
        <v>13</v>
      </c>
      <c r="G245" s="55">
        <f>SUM(H245:I245)</f>
        <v>0</v>
      </c>
      <c r="H245" s="56">
        <f t="shared" ref="H245:M245" si="234">H246+H247</f>
        <v>0</v>
      </c>
      <c r="I245" s="56">
        <f t="shared" si="234"/>
        <v>0</v>
      </c>
      <c r="J245" s="60">
        <v>0</v>
      </c>
      <c r="K245" s="60">
        <f t="shared" ref="K245" si="235">K246+K247</f>
        <v>0</v>
      </c>
      <c r="L245" s="60">
        <v>0</v>
      </c>
      <c r="M245" s="60">
        <f t="shared" si="234"/>
        <v>0</v>
      </c>
      <c r="N245" s="114" t="s">
        <v>12</v>
      </c>
      <c r="O245" s="114" t="s">
        <v>12</v>
      </c>
      <c r="P245" s="114" t="s">
        <v>12</v>
      </c>
      <c r="Q245" s="114" t="s">
        <v>12</v>
      </c>
      <c r="R245" s="114" t="s">
        <v>12</v>
      </c>
      <c r="S245" s="92" t="s">
        <v>12</v>
      </c>
      <c r="T245" s="92" t="s">
        <v>12</v>
      </c>
      <c r="U245" s="92" t="s">
        <v>12</v>
      </c>
      <c r="V245" s="92" t="s">
        <v>12</v>
      </c>
    </row>
    <row r="246" spans="1:22" s="45" customFormat="1" ht="63">
      <c r="A246" s="139"/>
      <c r="B246" s="142" t="s">
        <v>176</v>
      </c>
      <c r="C246" s="114"/>
      <c r="D246" s="114"/>
      <c r="E246" s="141"/>
      <c r="F246" s="48" t="s">
        <v>166</v>
      </c>
      <c r="G246" s="55">
        <f>SUM(H246:I246)</f>
        <v>0</v>
      </c>
      <c r="H246" s="56">
        <f t="shared" ref="H246" si="236">H249</f>
        <v>0</v>
      </c>
      <c r="I246" s="56">
        <v>0</v>
      </c>
      <c r="J246" s="60">
        <v>0</v>
      </c>
      <c r="K246" s="60">
        <v>0</v>
      </c>
      <c r="L246" s="60">
        <v>0</v>
      </c>
      <c r="M246" s="60">
        <v>0</v>
      </c>
      <c r="N246" s="114"/>
      <c r="O246" s="114"/>
      <c r="P246" s="114"/>
      <c r="Q246" s="114"/>
      <c r="R246" s="114"/>
      <c r="S246" s="93"/>
      <c r="T246" s="93"/>
      <c r="U246" s="93"/>
      <c r="V246" s="93"/>
    </row>
    <row r="247" spans="1:22" s="45" customFormat="1" ht="47.25">
      <c r="A247" s="140"/>
      <c r="B247" s="137"/>
      <c r="C247" s="114"/>
      <c r="D247" s="114"/>
      <c r="E247" s="141"/>
      <c r="F247" s="48" t="s">
        <v>167</v>
      </c>
      <c r="G247" s="55">
        <f>SUM(H247:I247)</f>
        <v>0</v>
      </c>
      <c r="H247" s="56">
        <v>0</v>
      </c>
      <c r="I247" s="56">
        <v>0</v>
      </c>
      <c r="J247" s="60">
        <v>0</v>
      </c>
      <c r="K247" s="60">
        <v>0</v>
      </c>
      <c r="L247" s="60">
        <v>0</v>
      </c>
      <c r="M247" s="60">
        <v>0</v>
      </c>
      <c r="N247" s="114"/>
      <c r="O247" s="114"/>
      <c r="P247" s="114"/>
      <c r="Q247" s="114"/>
      <c r="R247" s="114"/>
      <c r="S247" s="94"/>
      <c r="T247" s="94"/>
      <c r="U247" s="94"/>
      <c r="V247" s="94"/>
    </row>
    <row r="248" spans="1:22" s="45" customFormat="1" ht="15.6" customHeight="1">
      <c r="A248" s="138"/>
      <c r="B248" s="46" t="s">
        <v>168</v>
      </c>
      <c r="C248" s="114">
        <v>2021</v>
      </c>
      <c r="D248" s="114">
        <v>2026</v>
      </c>
      <c r="E248" s="76" t="s">
        <v>18</v>
      </c>
      <c r="F248" s="47" t="s">
        <v>13</v>
      </c>
      <c r="G248" s="55">
        <f>SUM(H248:I248)</f>
        <v>0</v>
      </c>
      <c r="H248" s="56">
        <f t="shared" ref="H248:M248" si="237">H249+H250</f>
        <v>0</v>
      </c>
      <c r="I248" s="56">
        <f t="shared" si="237"/>
        <v>0</v>
      </c>
      <c r="J248" s="60">
        <v>0</v>
      </c>
      <c r="K248" s="60">
        <f t="shared" ref="K248" si="238">K249+K250</f>
        <v>0</v>
      </c>
      <c r="L248" s="60">
        <v>0</v>
      </c>
      <c r="M248" s="60">
        <f t="shared" si="237"/>
        <v>0</v>
      </c>
      <c r="N248" s="114" t="s">
        <v>12</v>
      </c>
      <c r="O248" s="114" t="s">
        <v>12</v>
      </c>
      <c r="P248" s="114" t="s">
        <v>12</v>
      </c>
      <c r="Q248" s="114" t="s">
        <v>12</v>
      </c>
      <c r="R248" s="114" t="s">
        <v>12</v>
      </c>
      <c r="S248" s="92" t="s">
        <v>12</v>
      </c>
      <c r="T248" s="92" t="s">
        <v>12</v>
      </c>
      <c r="U248" s="92" t="s">
        <v>12</v>
      </c>
      <c r="V248" s="92" t="s">
        <v>12</v>
      </c>
    </row>
    <row r="249" spans="1:22" s="45" customFormat="1" ht="63">
      <c r="A249" s="139"/>
      <c r="B249" s="136" t="s">
        <v>177</v>
      </c>
      <c r="C249" s="114"/>
      <c r="D249" s="114"/>
      <c r="E249" s="76"/>
      <c r="F249" s="48" t="s">
        <v>166</v>
      </c>
      <c r="G249" s="55">
        <f>SUM(H249:I249)</f>
        <v>0</v>
      </c>
      <c r="H249" s="56">
        <f>H252+H255+H258</f>
        <v>0</v>
      </c>
      <c r="I249" s="56">
        <v>0</v>
      </c>
      <c r="J249" s="60">
        <v>0</v>
      </c>
      <c r="K249" s="60">
        <v>0</v>
      </c>
      <c r="L249" s="60">
        <v>0</v>
      </c>
      <c r="M249" s="60">
        <v>0</v>
      </c>
      <c r="N249" s="114"/>
      <c r="O249" s="114"/>
      <c r="P249" s="114"/>
      <c r="Q249" s="114"/>
      <c r="R249" s="114"/>
      <c r="S249" s="93"/>
      <c r="T249" s="93"/>
      <c r="U249" s="93"/>
      <c r="V249" s="93"/>
    </row>
    <row r="250" spans="1:22" s="45" customFormat="1" ht="33.6" customHeight="1">
      <c r="A250" s="140"/>
      <c r="B250" s="137"/>
      <c r="C250" s="114"/>
      <c r="D250" s="114"/>
      <c r="E250" s="76"/>
      <c r="F250" s="48" t="s">
        <v>167</v>
      </c>
      <c r="G250" s="55">
        <f>SUM(H250:I250)</f>
        <v>0</v>
      </c>
      <c r="H250" s="56">
        <v>0</v>
      </c>
      <c r="I250" s="56">
        <v>0</v>
      </c>
      <c r="J250" s="60">
        <v>0</v>
      </c>
      <c r="K250" s="60">
        <v>0</v>
      </c>
      <c r="L250" s="60">
        <v>0</v>
      </c>
      <c r="M250" s="60">
        <v>0</v>
      </c>
      <c r="N250" s="114"/>
      <c r="O250" s="114"/>
      <c r="P250" s="114"/>
      <c r="Q250" s="114"/>
      <c r="R250" s="114"/>
      <c r="S250" s="94"/>
      <c r="T250" s="94"/>
      <c r="U250" s="94"/>
      <c r="V250" s="94"/>
    </row>
    <row r="251" spans="1:22" s="45" customFormat="1" ht="15.6" customHeight="1">
      <c r="A251" s="138"/>
      <c r="B251" s="46" t="s">
        <v>169</v>
      </c>
      <c r="C251" s="114">
        <v>2021</v>
      </c>
      <c r="D251" s="114">
        <v>2026</v>
      </c>
      <c r="E251" s="76" t="s">
        <v>18</v>
      </c>
      <c r="F251" s="47" t="s">
        <v>13</v>
      </c>
      <c r="G251" s="55">
        <f>SUM(H251:I251)</f>
        <v>0</v>
      </c>
      <c r="H251" s="56">
        <f t="shared" ref="H251:M251" si="239">H252+H253</f>
        <v>0</v>
      </c>
      <c r="I251" s="56">
        <f t="shared" si="239"/>
        <v>0</v>
      </c>
      <c r="J251" s="60">
        <v>0</v>
      </c>
      <c r="K251" s="60">
        <f t="shared" ref="K251" si="240">K252+K253</f>
        <v>0</v>
      </c>
      <c r="L251" s="60">
        <v>0</v>
      </c>
      <c r="M251" s="60">
        <f t="shared" si="239"/>
        <v>0</v>
      </c>
      <c r="N251" s="89" t="s">
        <v>183</v>
      </c>
      <c r="O251" s="145" t="s">
        <v>20</v>
      </c>
      <c r="P251" s="114" t="s">
        <v>12</v>
      </c>
      <c r="Q251" s="114" t="s">
        <v>12</v>
      </c>
      <c r="R251" s="114" t="s">
        <v>12</v>
      </c>
      <c r="S251" s="92" t="s">
        <v>12</v>
      </c>
      <c r="T251" s="92" t="s">
        <v>12</v>
      </c>
      <c r="U251" s="92" t="s">
        <v>12</v>
      </c>
      <c r="V251" s="92" t="s">
        <v>12</v>
      </c>
    </row>
    <row r="252" spans="1:22" s="45" customFormat="1" ht="52.9" customHeight="1">
      <c r="A252" s="139"/>
      <c r="B252" s="136" t="s">
        <v>170</v>
      </c>
      <c r="C252" s="114"/>
      <c r="D252" s="114"/>
      <c r="E252" s="76"/>
      <c r="F252" s="13" t="s">
        <v>17</v>
      </c>
      <c r="G252" s="55">
        <f>SUM(H252:I252)</f>
        <v>0</v>
      </c>
      <c r="H252" s="56">
        <v>0</v>
      </c>
      <c r="I252" s="56">
        <v>0</v>
      </c>
      <c r="J252" s="60">
        <v>0</v>
      </c>
      <c r="K252" s="60">
        <v>0</v>
      </c>
      <c r="L252" s="60">
        <v>0</v>
      </c>
      <c r="M252" s="60">
        <v>0</v>
      </c>
      <c r="N252" s="144"/>
      <c r="O252" s="145"/>
      <c r="P252" s="114"/>
      <c r="Q252" s="114"/>
      <c r="R252" s="114"/>
      <c r="S252" s="93"/>
      <c r="T252" s="93"/>
      <c r="U252" s="93"/>
      <c r="V252" s="93"/>
    </row>
    <row r="253" spans="1:22" s="45" customFormat="1" ht="36" customHeight="1">
      <c r="A253" s="140"/>
      <c r="B253" s="137"/>
      <c r="C253" s="114"/>
      <c r="D253" s="114"/>
      <c r="E253" s="76"/>
      <c r="F253" s="13" t="s">
        <v>30</v>
      </c>
      <c r="G253" s="55">
        <f>SUM(H253:I253)</f>
        <v>0</v>
      </c>
      <c r="H253" s="56">
        <v>0</v>
      </c>
      <c r="I253" s="56">
        <v>0</v>
      </c>
      <c r="J253" s="60">
        <v>0</v>
      </c>
      <c r="K253" s="60">
        <v>0</v>
      </c>
      <c r="L253" s="60">
        <v>0</v>
      </c>
      <c r="M253" s="60">
        <v>0</v>
      </c>
      <c r="N253" s="90"/>
      <c r="O253" s="145"/>
      <c r="P253" s="114"/>
      <c r="Q253" s="114"/>
      <c r="R253" s="114"/>
      <c r="S253" s="94"/>
      <c r="T253" s="94"/>
      <c r="U253" s="94"/>
      <c r="V253" s="94"/>
    </row>
    <row r="254" spans="1:22" s="45" customFormat="1" ht="15.6" customHeight="1">
      <c r="A254" s="138"/>
      <c r="B254" s="46" t="s">
        <v>171</v>
      </c>
      <c r="C254" s="114">
        <v>2021</v>
      </c>
      <c r="D254" s="114">
        <v>2026</v>
      </c>
      <c r="E254" s="76" t="s">
        <v>18</v>
      </c>
      <c r="F254" s="47" t="s">
        <v>13</v>
      </c>
      <c r="G254" s="55">
        <f>SUM(H254:I254)</f>
        <v>0</v>
      </c>
      <c r="H254" s="56">
        <f t="shared" ref="H254:M254" si="241">H255+H256</f>
        <v>0</v>
      </c>
      <c r="I254" s="56">
        <f t="shared" si="241"/>
        <v>0</v>
      </c>
      <c r="J254" s="60">
        <v>0</v>
      </c>
      <c r="K254" s="60">
        <f t="shared" ref="K254" si="242">K255+K256</f>
        <v>0</v>
      </c>
      <c r="L254" s="60">
        <v>0</v>
      </c>
      <c r="M254" s="60">
        <f t="shared" si="241"/>
        <v>0</v>
      </c>
      <c r="N254" s="89" t="s">
        <v>184</v>
      </c>
      <c r="O254" s="145" t="s">
        <v>20</v>
      </c>
      <c r="P254" s="114" t="s">
        <v>12</v>
      </c>
      <c r="Q254" s="114" t="s">
        <v>12</v>
      </c>
      <c r="R254" s="114" t="s">
        <v>12</v>
      </c>
      <c r="S254" s="92" t="s">
        <v>12</v>
      </c>
      <c r="T254" s="92" t="s">
        <v>12</v>
      </c>
      <c r="U254" s="92" t="s">
        <v>12</v>
      </c>
      <c r="V254" s="92" t="s">
        <v>12</v>
      </c>
    </row>
    <row r="255" spans="1:22" s="45" customFormat="1" ht="51.6" customHeight="1">
      <c r="A255" s="139"/>
      <c r="B255" s="136" t="s">
        <v>172</v>
      </c>
      <c r="C255" s="114"/>
      <c r="D255" s="114"/>
      <c r="E255" s="76"/>
      <c r="F255" s="13" t="s">
        <v>17</v>
      </c>
      <c r="G255" s="55">
        <f>SUM(H255:I255)</f>
        <v>0</v>
      </c>
      <c r="H255" s="56">
        <v>0</v>
      </c>
      <c r="I255" s="56">
        <v>0</v>
      </c>
      <c r="J255" s="60">
        <v>0</v>
      </c>
      <c r="K255" s="60">
        <v>0</v>
      </c>
      <c r="L255" s="60">
        <v>0</v>
      </c>
      <c r="M255" s="60">
        <v>0</v>
      </c>
      <c r="N255" s="144"/>
      <c r="O255" s="145"/>
      <c r="P255" s="114"/>
      <c r="Q255" s="114"/>
      <c r="R255" s="114"/>
      <c r="S255" s="93"/>
      <c r="T255" s="93"/>
      <c r="U255" s="93"/>
      <c r="V255" s="93"/>
    </row>
    <row r="256" spans="1:22" s="45" customFormat="1" ht="34.9" customHeight="1">
      <c r="A256" s="140"/>
      <c r="B256" s="137"/>
      <c r="C256" s="114"/>
      <c r="D256" s="114"/>
      <c r="E256" s="76"/>
      <c r="F256" s="13" t="s">
        <v>30</v>
      </c>
      <c r="G256" s="55">
        <f>SUM(H256:I256)</f>
        <v>0</v>
      </c>
      <c r="H256" s="56">
        <v>0</v>
      </c>
      <c r="I256" s="56">
        <v>0</v>
      </c>
      <c r="J256" s="60">
        <v>0</v>
      </c>
      <c r="K256" s="60">
        <v>0</v>
      </c>
      <c r="L256" s="60">
        <v>0</v>
      </c>
      <c r="M256" s="60">
        <v>0</v>
      </c>
      <c r="N256" s="90"/>
      <c r="O256" s="145"/>
      <c r="P256" s="114"/>
      <c r="Q256" s="114"/>
      <c r="R256" s="114"/>
      <c r="S256" s="94"/>
      <c r="T256" s="94"/>
      <c r="U256" s="94"/>
      <c r="V256" s="94"/>
    </row>
    <row r="257" spans="1:22" s="45" customFormat="1" ht="17.45" customHeight="1">
      <c r="A257" s="109"/>
      <c r="B257" s="49" t="s">
        <v>173</v>
      </c>
      <c r="C257" s="114">
        <v>2021</v>
      </c>
      <c r="D257" s="114">
        <v>2026</v>
      </c>
      <c r="E257" s="76" t="s">
        <v>18</v>
      </c>
      <c r="F257" s="47" t="s">
        <v>13</v>
      </c>
      <c r="G257" s="55">
        <f>H257+I257+M257+J257+K257+L257</f>
        <v>0</v>
      </c>
      <c r="H257" s="56">
        <f>H258+H259</f>
        <v>0</v>
      </c>
      <c r="I257" s="56">
        <f t="shared" ref="I257:M257" si="243">I258+I259</f>
        <v>0</v>
      </c>
      <c r="J257" s="60">
        <v>0</v>
      </c>
      <c r="K257" s="60">
        <f t="shared" ref="K257" si="244">K258+K259</f>
        <v>0</v>
      </c>
      <c r="L257" s="60">
        <v>0</v>
      </c>
      <c r="M257" s="60">
        <f t="shared" si="243"/>
        <v>0</v>
      </c>
      <c r="N257" s="70" t="s">
        <v>181</v>
      </c>
      <c r="O257" s="148" t="s">
        <v>174</v>
      </c>
      <c r="P257" s="114" t="s">
        <v>12</v>
      </c>
      <c r="Q257" s="114" t="s">
        <v>12</v>
      </c>
      <c r="R257" s="114" t="s">
        <v>12</v>
      </c>
      <c r="S257" s="92" t="s">
        <v>12</v>
      </c>
      <c r="T257" s="92" t="s">
        <v>12</v>
      </c>
      <c r="U257" s="92" t="s">
        <v>12</v>
      </c>
      <c r="V257" s="92" t="s">
        <v>12</v>
      </c>
    </row>
    <row r="258" spans="1:22" s="45" customFormat="1" ht="50.45" customHeight="1">
      <c r="A258" s="110"/>
      <c r="B258" s="146" t="s">
        <v>178</v>
      </c>
      <c r="C258" s="114"/>
      <c r="D258" s="114"/>
      <c r="E258" s="76"/>
      <c r="F258" s="13" t="s">
        <v>17</v>
      </c>
      <c r="G258" s="55">
        <f t="shared" ref="G258:G262" si="245">H258+I258+M258+J258+K258+L258</f>
        <v>0</v>
      </c>
      <c r="H258" s="56">
        <v>0</v>
      </c>
      <c r="I258" s="56">
        <v>0</v>
      </c>
      <c r="J258" s="60">
        <v>0</v>
      </c>
      <c r="K258" s="60">
        <v>0</v>
      </c>
      <c r="L258" s="60">
        <v>0</v>
      </c>
      <c r="M258" s="60">
        <v>0</v>
      </c>
      <c r="N258" s="71"/>
      <c r="O258" s="149"/>
      <c r="P258" s="114"/>
      <c r="Q258" s="114"/>
      <c r="R258" s="114"/>
      <c r="S258" s="93"/>
      <c r="T258" s="93"/>
      <c r="U258" s="93"/>
      <c r="V258" s="93"/>
    </row>
    <row r="259" spans="1:22" s="45" customFormat="1" ht="31.15" customHeight="1">
      <c r="A259" s="111"/>
      <c r="B259" s="147"/>
      <c r="C259" s="114"/>
      <c r="D259" s="114"/>
      <c r="E259" s="76"/>
      <c r="F259" s="13" t="s">
        <v>30</v>
      </c>
      <c r="G259" s="55">
        <f t="shared" si="245"/>
        <v>0</v>
      </c>
      <c r="H259" s="56">
        <v>0</v>
      </c>
      <c r="I259" s="56">
        <v>0</v>
      </c>
      <c r="J259" s="60">
        <v>0</v>
      </c>
      <c r="K259" s="60">
        <v>0</v>
      </c>
      <c r="L259" s="60">
        <v>0</v>
      </c>
      <c r="M259" s="60">
        <v>0</v>
      </c>
      <c r="N259" s="72"/>
      <c r="O259" s="150"/>
      <c r="P259" s="114"/>
      <c r="Q259" s="114"/>
      <c r="R259" s="114"/>
      <c r="S259" s="94"/>
      <c r="T259" s="94"/>
      <c r="U259" s="94"/>
      <c r="V259" s="94"/>
    </row>
    <row r="260" spans="1:22" s="45" customFormat="1" ht="18.600000000000001" customHeight="1">
      <c r="A260" s="109"/>
      <c r="B260" s="49" t="s">
        <v>179</v>
      </c>
      <c r="C260" s="114">
        <v>2021</v>
      </c>
      <c r="D260" s="114">
        <v>2026</v>
      </c>
      <c r="E260" s="76" t="s">
        <v>18</v>
      </c>
      <c r="F260" s="47" t="s">
        <v>13</v>
      </c>
      <c r="G260" s="55">
        <f t="shared" si="245"/>
        <v>0</v>
      </c>
      <c r="H260" s="56">
        <f>H261+H262</f>
        <v>0</v>
      </c>
      <c r="I260" s="56">
        <f t="shared" ref="I260" si="246">I261+I262</f>
        <v>0</v>
      </c>
      <c r="J260" s="60">
        <v>0</v>
      </c>
      <c r="K260" s="60">
        <f t="shared" ref="K260:M260" si="247">K261+K262</f>
        <v>0</v>
      </c>
      <c r="L260" s="60">
        <v>0</v>
      </c>
      <c r="M260" s="60">
        <f t="shared" si="247"/>
        <v>0</v>
      </c>
      <c r="N260" s="70" t="s">
        <v>185</v>
      </c>
      <c r="O260" s="148" t="s">
        <v>174</v>
      </c>
      <c r="P260" s="114" t="s">
        <v>12</v>
      </c>
      <c r="Q260" s="114" t="s">
        <v>12</v>
      </c>
      <c r="R260" s="114" t="s">
        <v>12</v>
      </c>
      <c r="S260" s="92" t="s">
        <v>12</v>
      </c>
      <c r="T260" s="92" t="s">
        <v>12</v>
      </c>
      <c r="U260" s="92" t="s">
        <v>12</v>
      </c>
      <c r="V260" s="92" t="s">
        <v>12</v>
      </c>
    </row>
    <row r="261" spans="1:22" s="45" customFormat="1" ht="49.9" customHeight="1">
      <c r="A261" s="110"/>
      <c r="B261" s="146" t="s">
        <v>180</v>
      </c>
      <c r="C261" s="114"/>
      <c r="D261" s="114"/>
      <c r="E261" s="76"/>
      <c r="F261" s="13" t="s">
        <v>17</v>
      </c>
      <c r="G261" s="55">
        <f t="shared" si="245"/>
        <v>0</v>
      </c>
      <c r="H261" s="56">
        <v>0</v>
      </c>
      <c r="I261" s="56">
        <v>0</v>
      </c>
      <c r="J261" s="60">
        <v>0</v>
      </c>
      <c r="K261" s="60">
        <v>0</v>
      </c>
      <c r="L261" s="60">
        <v>0</v>
      </c>
      <c r="M261" s="60">
        <v>0</v>
      </c>
      <c r="N261" s="71"/>
      <c r="O261" s="149"/>
      <c r="P261" s="114"/>
      <c r="Q261" s="114"/>
      <c r="R261" s="114"/>
      <c r="S261" s="93"/>
      <c r="T261" s="93"/>
      <c r="U261" s="93"/>
      <c r="V261" s="93"/>
    </row>
    <row r="262" spans="1:22" s="45" customFormat="1" ht="36.6" customHeight="1">
      <c r="A262" s="111"/>
      <c r="B262" s="147"/>
      <c r="C262" s="114"/>
      <c r="D262" s="114"/>
      <c r="E262" s="76"/>
      <c r="F262" s="13" t="s">
        <v>30</v>
      </c>
      <c r="G262" s="55">
        <f t="shared" si="245"/>
        <v>0</v>
      </c>
      <c r="H262" s="56">
        <v>0</v>
      </c>
      <c r="I262" s="56">
        <v>0</v>
      </c>
      <c r="J262" s="60">
        <v>0</v>
      </c>
      <c r="K262" s="60">
        <v>0</v>
      </c>
      <c r="L262" s="60">
        <v>0</v>
      </c>
      <c r="M262" s="60">
        <v>0</v>
      </c>
      <c r="N262" s="72"/>
      <c r="O262" s="150"/>
      <c r="P262" s="114"/>
      <c r="Q262" s="114"/>
      <c r="R262" s="114"/>
      <c r="S262" s="94"/>
      <c r="T262" s="94"/>
      <c r="U262" s="94"/>
      <c r="V262" s="94"/>
    </row>
    <row r="263" spans="1:22" s="51" customFormat="1" ht="15.6" customHeight="1">
      <c r="B263" s="151" t="s">
        <v>175</v>
      </c>
      <c r="C263" s="114">
        <v>2021</v>
      </c>
      <c r="D263" s="114">
        <v>2026</v>
      </c>
      <c r="E263" s="75" t="s">
        <v>18</v>
      </c>
      <c r="F263" s="52" t="s">
        <v>13</v>
      </c>
      <c r="G263" s="57">
        <f>SUM(H263:I263)</f>
        <v>0</v>
      </c>
      <c r="H263" s="58">
        <f>H245</f>
        <v>0</v>
      </c>
      <c r="I263" s="58">
        <v>0</v>
      </c>
      <c r="J263" s="61">
        <v>0</v>
      </c>
      <c r="K263" s="61">
        <v>0</v>
      </c>
      <c r="L263" s="61">
        <v>0</v>
      </c>
      <c r="M263" s="61">
        <v>0</v>
      </c>
      <c r="N263" s="143" t="s">
        <v>12</v>
      </c>
      <c r="O263" s="143" t="s">
        <v>12</v>
      </c>
      <c r="P263" s="143" t="s">
        <v>12</v>
      </c>
      <c r="Q263" s="143" t="s">
        <v>12</v>
      </c>
      <c r="R263" s="143" t="s">
        <v>12</v>
      </c>
      <c r="S263" s="123" t="s">
        <v>12</v>
      </c>
      <c r="T263" s="123" t="s">
        <v>12</v>
      </c>
      <c r="U263" s="123" t="s">
        <v>12</v>
      </c>
      <c r="V263" s="123" t="s">
        <v>12</v>
      </c>
    </row>
    <row r="264" spans="1:22" s="51" customFormat="1" ht="67.900000000000006" customHeight="1">
      <c r="A264" s="53"/>
      <c r="B264" s="152"/>
      <c r="C264" s="114"/>
      <c r="D264" s="114"/>
      <c r="E264" s="75"/>
      <c r="F264" s="43" t="s">
        <v>17</v>
      </c>
      <c r="G264" s="57">
        <v>0</v>
      </c>
      <c r="H264" s="58">
        <f>H246</f>
        <v>0</v>
      </c>
      <c r="I264" s="58">
        <v>0</v>
      </c>
      <c r="J264" s="61">
        <v>0</v>
      </c>
      <c r="K264" s="61">
        <v>0</v>
      </c>
      <c r="L264" s="61">
        <v>0</v>
      </c>
      <c r="M264" s="61">
        <v>0</v>
      </c>
      <c r="N264" s="143"/>
      <c r="O264" s="143"/>
      <c r="P264" s="143"/>
      <c r="Q264" s="143"/>
      <c r="R264" s="143"/>
      <c r="S264" s="124"/>
      <c r="T264" s="124"/>
      <c r="U264" s="124"/>
      <c r="V264" s="124"/>
    </row>
    <row r="265" spans="1:22" s="51" customFormat="1" ht="47.25">
      <c r="A265" s="54"/>
      <c r="B265" s="153"/>
      <c r="C265" s="114"/>
      <c r="D265" s="114"/>
      <c r="E265" s="75"/>
      <c r="F265" s="43" t="s">
        <v>30</v>
      </c>
      <c r="G265" s="57">
        <f>SUM(H265:I265)</f>
        <v>0</v>
      </c>
      <c r="H265" s="58">
        <v>0</v>
      </c>
      <c r="I265" s="58">
        <v>0</v>
      </c>
      <c r="J265" s="61">
        <v>0</v>
      </c>
      <c r="K265" s="61">
        <v>0</v>
      </c>
      <c r="L265" s="61">
        <v>0</v>
      </c>
      <c r="M265" s="61">
        <v>0</v>
      </c>
      <c r="N265" s="143"/>
      <c r="O265" s="143"/>
      <c r="P265" s="143"/>
      <c r="Q265" s="143"/>
      <c r="R265" s="143"/>
      <c r="S265" s="125"/>
      <c r="T265" s="125"/>
      <c r="U265" s="125"/>
      <c r="V265" s="125"/>
    </row>
    <row r="266" spans="1:22" s="20" customFormat="1" ht="31.5">
      <c r="A266" s="74" t="s">
        <v>14</v>
      </c>
      <c r="B266" s="74"/>
      <c r="C266" s="74"/>
      <c r="D266" s="74"/>
      <c r="E266" s="74"/>
      <c r="F266" s="18" t="s">
        <v>14</v>
      </c>
      <c r="G266" s="19">
        <f>SUM(G237,G127,G29)</f>
        <v>60466681.879999995</v>
      </c>
      <c r="H266" s="38">
        <f>SUM(H29,H127,H237)</f>
        <v>11472215.41</v>
      </c>
      <c r="I266" s="38">
        <f>I29+I127+I237</f>
        <v>9356982.9100000001</v>
      </c>
      <c r="J266" s="38">
        <f>J29+J127+J237</f>
        <v>12442244.550000001</v>
      </c>
      <c r="K266" s="38">
        <f>K29+K127+K237</f>
        <v>9513580</v>
      </c>
      <c r="L266" s="38">
        <f>L29+L127+L237</f>
        <v>8720597.6600000001</v>
      </c>
      <c r="M266" s="38">
        <f>M29+M127+M237</f>
        <v>8961061.3499999996</v>
      </c>
      <c r="N266" s="75" t="s">
        <v>12</v>
      </c>
      <c r="O266" s="75" t="s">
        <v>12</v>
      </c>
      <c r="P266" s="75" t="s">
        <v>12</v>
      </c>
      <c r="Q266" s="75" t="s">
        <v>12</v>
      </c>
      <c r="R266" s="75" t="s">
        <v>12</v>
      </c>
      <c r="S266" s="98" t="s">
        <v>12</v>
      </c>
      <c r="T266" s="98" t="s">
        <v>12</v>
      </c>
      <c r="U266" s="98" t="s">
        <v>12</v>
      </c>
      <c r="V266" s="75" t="s">
        <v>12</v>
      </c>
    </row>
    <row r="267" spans="1:22" s="20" customFormat="1" ht="51.6" customHeight="1">
      <c r="A267" s="74"/>
      <c r="B267" s="74"/>
      <c r="C267" s="74"/>
      <c r="D267" s="74"/>
      <c r="E267" s="74"/>
      <c r="F267" s="18" t="s">
        <v>17</v>
      </c>
      <c r="G267" s="19">
        <f>SUM(G238,G128,G30)</f>
        <v>55106404.629999995</v>
      </c>
      <c r="H267" s="22">
        <f>H30+H128+H238</f>
        <v>9358063.2300000004</v>
      </c>
      <c r="I267" s="22">
        <f>I30+I128+I238</f>
        <v>8563116.9100000001</v>
      </c>
      <c r="J267" s="22">
        <f>J30+J128+J238</f>
        <v>10765832.48</v>
      </c>
      <c r="K267" s="19">
        <f>K30+K128+K238</f>
        <v>9279243</v>
      </c>
      <c r="L267" s="19">
        <f>L30+L128+L238</f>
        <v>8462122.6600000001</v>
      </c>
      <c r="M267" s="19">
        <f>M30+M128+M238</f>
        <v>8678026.3499999996</v>
      </c>
      <c r="N267" s="75"/>
      <c r="O267" s="75"/>
      <c r="P267" s="75"/>
      <c r="Q267" s="75"/>
      <c r="R267" s="75"/>
      <c r="S267" s="99"/>
      <c r="T267" s="99"/>
      <c r="U267" s="99"/>
      <c r="V267" s="75"/>
    </row>
    <row r="268" spans="1:22" s="20" customFormat="1" ht="36" customHeight="1">
      <c r="A268" s="74"/>
      <c r="B268" s="74"/>
      <c r="C268" s="74"/>
      <c r="D268" s="74"/>
      <c r="E268" s="74"/>
      <c r="F268" s="18" t="s">
        <v>30</v>
      </c>
      <c r="G268" s="19">
        <f>SUM(G239,G129,G31)</f>
        <v>5113366.8600000003</v>
      </c>
      <c r="H268" s="22">
        <f>H31+H129+H239</f>
        <v>2114152.1799999997</v>
      </c>
      <c r="I268" s="22">
        <f>I31+I129+I239</f>
        <v>793866</v>
      </c>
      <c r="J268" s="22">
        <f>J31+J129+J239</f>
        <v>1429501.6800000002</v>
      </c>
      <c r="K268" s="19">
        <f>K31+K129+K239</f>
        <v>234337</v>
      </c>
      <c r="L268" s="19">
        <f>L31+L129+L239</f>
        <v>258475</v>
      </c>
      <c r="M268" s="19">
        <f>M31+M129+M239</f>
        <v>283035</v>
      </c>
      <c r="N268" s="75"/>
      <c r="O268" s="75"/>
      <c r="P268" s="75"/>
      <c r="Q268" s="75"/>
      <c r="R268" s="75"/>
      <c r="S268" s="100"/>
      <c r="T268" s="100"/>
      <c r="U268" s="100"/>
      <c r="V268" s="75"/>
    </row>
    <row r="269" spans="1:22">
      <c r="A269" s="2"/>
      <c r="B269" s="2"/>
      <c r="C269" s="2"/>
      <c r="D269" s="2"/>
      <c r="E269" s="2"/>
      <c r="F269" s="2"/>
      <c r="G269" s="44"/>
      <c r="H269" s="2"/>
      <c r="I269" s="44"/>
      <c r="J269" s="29"/>
      <c r="K269" s="26"/>
      <c r="L269" s="26"/>
      <c r="M269" s="26"/>
      <c r="N269" s="2"/>
      <c r="O269" s="2"/>
      <c r="P269" s="2"/>
      <c r="Q269" s="2"/>
      <c r="R269" s="29"/>
      <c r="S269" s="2"/>
      <c r="T269" s="2"/>
      <c r="U269" s="2"/>
      <c r="V269" s="29"/>
    </row>
    <row r="270" spans="1:22" s="8" customFormat="1" ht="33" customHeight="1">
      <c r="A270" s="121"/>
      <c r="B270" s="121"/>
      <c r="C270" s="121"/>
      <c r="D270" s="121"/>
      <c r="E270" s="121"/>
      <c r="F270" s="121"/>
      <c r="G270" s="121"/>
      <c r="H270" s="121"/>
      <c r="I270" s="121"/>
      <c r="J270" s="121"/>
      <c r="K270" s="121"/>
      <c r="L270" s="121"/>
      <c r="M270" s="121"/>
      <c r="N270" s="121"/>
      <c r="O270" s="121"/>
      <c r="P270" s="121"/>
      <c r="Q270" s="121"/>
      <c r="R270" s="121"/>
      <c r="S270" s="121"/>
      <c r="T270" s="121"/>
      <c r="U270" s="121"/>
      <c r="V270" s="121"/>
    </row>
    <row r="271" spans="1:22" s="8" customFormat="1" ht="15.75">
      <c r="A271" s="122"/>
      <c r="B271" s="122"/>
      <c r="C271" s="122"/>
      <c r="D271" s="122"/>
      <c r="E271" s="122"/>
      <c r="F271" s="122"/>
      <c r="G271" s="122"/>
      <c r="H271" s="122"/>
      <c r="I271" s="122"/>
      <c r="J271" s="122"/>
      <c r="K271" s="122"/>
      <c r="L271" s="122"/>
      <c r="M271" s="122"/>
      <c r="N271" s="122"/>
      <c r="O271" s="122"/>
      <c r="P271" s="122"/>
      <c r="Q271" s="122"/>
      <c r="R271" s="122"/>
      <c r="S271" s="122"/>
      <c r="T271" s="122"/>
      <c r="U271" s="122"/>
      <c r="V271" s="122"/>
    </row>
    <row r="272" spans="1:22" s="8" customFormat="1" ht="15.75">
      <c r="A272" s="122"/>
      <c r="B272" s="122"/>
      <c r="C272" s="122"/>
      <c r="D272" s="122"/>
      <c r="E272" s="122"/>
      <c r="F272" s="122"/>
      <c r="G272" s="122"/>
      <c r="H272" s="122"/>
      <c r="I272" s="122"/>
      <c r="J272" s="122"/>
      <c r="K272" s="122"/>
      <c r="L272" s="122"/>
      <c r="M272" s="122"/>
      <c r="N272" s="122"/>
      <c r="O272" s="122"/>
      <c r="P272" s="122"/>
      <c r="Q272" s="122"/>
      <c r="R272" s="122"/>
      <c r="S272" s="122"/>
      <c r="T272" s="122"/>
      <c r="U272" s="122"/>
      <c r="V272" s="122"/>
    </row>
    <row r="273" spans="1:22" s="8" customFormat="1" ht="36" customHeight="1">
      <c r="A273" s="121"/>
      <c r="B273" s="121"/>
      <c r="C273" s="121"/>
      <c r="D273" s="121"/>
      <c r="E273" s="121"/>
      <c r="F273" s="121"/>
      <c r="G273" s="121"/>
      <c r="H273" s="121"/>
      <c r="I273" s="121"/>
      <c r="J273" s="121"/>
      <c r="K273" s="121"/>
      <c r="L273" s="121"/>
      <c r="M273" s="121"/>
      <c r="N273" s="121"/>
      <c r="O273" s="121"/>
      <c r="P273" s="121"/>
      <c r="Q273" s="121"/>
      <c r="R273" s="121"/>
      <c r="S273" s="121"/>
      <c r="T273" s="121"/>
      <c r="U273" s="121"/>
      <c r="V273" s="121"/>
    </row>
    <row r="274" spans="1:22">
      <c r="A274" s="3"/>
    </row>
  </sheetData>
  <mergeCells count="1163">
    <mergeCell ref="K14:K15"/>
    <mergeCell ref="B97:B99"/>
    <mergeCell ref="C97:C99"/>
    <mergeCell ref="D97:D99"/>
    <mergeCell ref="D94:D96"/>
    <mergeCell ref="E97:E99"/>
    <mergeCell ref="N97:N99"/>
    <mergeCell ref="O97:O99"/>
    <mergeCell ref="P97:P99"/>
    <mergeCell ref="Q97:Q99"/>
    <mergeCell ref="R97:R99"/>
    <mergeCell ref="V97:V99"/>
    <mergeCell ref="S97:S99"/>
    <mergeCell ref="U97:U99"/>
    <mergeCell ref="B261:B262"/>
    <mergeCell ref="A257:A259"/>
    <mergeCell ref="C257:C259"/>
    <mergeCell ref="D257:D259"/>
    <mergeCell ref="E257:E259"/>
    <mergeCell ref="N257:N259"/>
    <mergeCell ref="O257:O259"/>
    <mergeCell ref="P257:P259"/>
    <mergeCell ref="V254:V256"/>
    <mergeCell ref="V257:V259"/>
    <mergeCell ref="V263:V265"/>
    <mergeCell ref="B263:B265"/>
    <mergeCell ref="A260:A262"/>
    <mergeCell ref="C260:C262"/>
    <mergeCell ref="D260:D262"/>
    <mergeCell ref="E260:E262"/>
    <mergeCell ref="N260:N262"/>
    <mergeCell ref="O260:O262"/>
    <mergeCell ref="P260:P262"/>
    <mergeCell ref="Q260:Q262"/>
    <mergeCell ref="R260:R262"/>
    <mergeCell ref="S260:S262"/>
    <mergeCell ref="T260:T262"/>
    <mergeCell ref="U260:U262"/>
    <mergeCell ref="V260:V262"/>
    <mergeCell ref="Q257:Q259"/>
    <mergeCell ref="R257:R259"/>
    <mergeCell ref="S257:S259"/>
    <mergeCell ref="T257:T259"/>
    <mergeCell ref="U257:U259"/>
    <mergeCell ref="B258:B259"/>
    <mergeCell ref="C263:C265"/>
    <mergeCell ref="D263:D265"/>
    <mergeCell ref="E263:E265"/>
    <mergeCell ref="N263:N265"/>
    <mergeCell ref="O263:O265"/>
    <mergeCell ref="P263:P265"/>
    <mergeCell ref="Q263:Q265"/>
    <mergeCell ref="R263:R265"/>
    <mergeCell ref="S263:S265"/>
    <mergeCell ref="T263:T265"/>
    <mergeCell ref="U263:U265"/>
    <mergeCell ref="A251:A253"/>
    <mergeCell ref="C251:C253"/>
    <mergeCell ref="D251:D253"/>
    <mergeCell ref="E251:E253"/>
    <mergeCell ref="N251:N253"/>
    <mergeCell ref="O251:O253"/>
    <mergeCell ref="P251:P253"/>
    <mergeCell ref="Q251:Q253"/>
    <mergeCell ref="R251:R253"/>
    <mergeCell ref="S251:S253"/>
    <mergeCell ref="T251:T253"/>
    <mergeCell ref="U251:U253"/>
    <mergeCell ref="B252:B253"/>
    <mergeCell ref="A254:A256"/>
    <mergeCell ref="C254:C256"/>
    <mergeCell ref="D254:D256"/>
    <mergeCell ref="E254:E256"/>
    <mergeCell ref="N254:N256"/>
    <mergeCell ref="O254:O256"/>
    <mergeCell ref="P254:P256"/>
    <mergeCell ref="Q254:Q256"/>
    <mergeCell ref="S254:S256"/>
    <mergeCell ref="T254:T256"/>
    <mergeCell ref="U254:U256"/>
    <mergeCell ref="B255:B256"/>
    <mergeCell ref="A245:A247"/>
    <mergeCell ref="C245:C247"/>
    <mergeCell ref="D245:D247"/>
    <mergeCell ref="E245:E247"/>
    <mergeCell ref="N245:N247"/>
    <mergeCell ref="O245:O247"/>
    <mergeCell ref="P245:P247"/>
    <mergeCell ref="Q245:Q247"/>
    <mergeCell ref="R245:R247"/>
    <mergeCell ref="S245:S247"/>
    <mergeCell ref="T245:T247"/>
    <mergeCell ref="U245:U247"/>
    <mergeCell ref="B246:B247"/>
    <mergeCell ref="A248:A250"/>
    <mergeCell ref="C248:C250"/>
    <mergeCell ref="D248:D250"/>
    <mergeCell ref="E248:E250"/>
    <mergeCell ref="N248:N250"/>
    <mergeCell ref="O248:O250"/>
    <mergeCell ref="P248:P250"/>
    <mergeCell ref="Q248:Q250"/>
    <mergeCell ref="R248:R250"/>
    <mergeCell ref="S248:S250"/>
    <mergeCell ref="T248:T250"/>
    <mergeCell ref="U248:U250"/>
    <mergeCell ref="B249:B250"/>
    <mergeCell ref="Q55:Q57"/>
    <mergeCell ref="R55:R57"/>
    <mergeCell ref="S55:S57"/>
    <mergeCell ref="T55:T57"/>
    <mergeCell ref="U55:U57"/>
    <mergeCell ref="U219:U221"/>
    <mergeCell ref="R210:R212"/>
    <mergeCell ref="U216:U218"/>
    <mergeCell ref="S216:S218"/>
    <mergeCell ref="T216:T218"/>
    <mergeCell ref="A243:B244"/>
    <mergeCell ref="C240:V241"/>
    <mergeCell ref="C242:V244"/>
    <mergeCell ref="B94:B96"/>
    <mergeCell ref="C94:C96"/>
    <mergeCell ref="E94:E96"/>
    <mergeCell ref="T174:T176"/>
    <mergeCell ref="U174:U176"/>
    <mergeCell ref="U195:U197"/>
    <mergeCell ref="S195:S197"/>
    <mergeCell ref="T195:T197"/>
    <mergeCell ref="S165:S167"/>
    <mergeCell ref="A231:A233"/>
    <mergeCell ref="B231:B233"/>
    <mergeCell ref="C231:C233"/>
    <mergeCell ref="D231:D233"/>
    <mergeCell ref="E231:E233"/>
    <mergeCell ref="N231:N233"/>
    <mergeCell ref="O231:O233"/>
    <mergeCell ref="P231:P233"/>
    <mergeCell ref="Q231:Q233"/>
    <mergeCell ref="R231:R233"/>
    <mergeCell ref="S231:S233"/>
    <mergeCell ref="T231:T233"/>
    <mergeCell ref="U231:U233"/>
    <mergeCell ref="A222:A224"/>
    <mergeCell ref="A219:A221"/>
    <mergeCell ref="B228:B230"/>
    <mergeCell ref="C228:C230"/>
    <mergeCell ref="D228:D230"/>
    <mergeCell ref="E228:E230"/>
    <mergeCell ref="U228:U230"/>
    <mergeCell ref="O228:O230"/>
    <mergeCell ref="N228:N230"/>
    <mergeCell ref="R225:R227"/>
    <mergeCell ref="P225:P227"/>
    <mergeCell ref="Q225:Q227"/>
    <mergeCell ref="P228:P230"/>
    <mergeCell ref="Q228:Q230"/>
    <mergeCell ref="R228:R230"/>
    <mergeCell ref="A225:A227"/>
    <mergeCell ref="B225:B227"/>
    <mergeCell ref="C225:C227"/>
    <mergeCell ref="D225:D227"/>
    <mergeCell ref="E225:E227"/>
    <mergeCell ref="O225:O227"/>
    <mergeCell ref="Q222:Q224"/>
    <mergeCell ref="B222:B224"/>
    <mergeCell ref="C11:D11"/>
    <mergeCell ref="D115:D117"/>
    <mergeCell ref="E115:E117"/>
    <mergeCell ref="C91:C93"/>
    <mergeCell ref="D91:D93"/>
    <mergeCell ref="E91:E93"/>
    <mergeCell ref="N91:N93"/>
    <mergeCell ref="O91:O93"/>
    <mergeCell ref="P91:P93"/>
    <mergeCell ref="Q91:Q93"/>
    <mergeCell ref="C55:C57"/>
    <mergeCell ref="D55:D57"/>
    <mergeCell ref="E55:E57"/>
    <mergeCell ref="N55:N57"/>
    <mergeCell ref="O55:O57"/>
    <mergeCell ref="P55:P57"/>
    <mergeCell ref="U76:U78"/>
    <mergeCell ref="S82:S84"/>
    <mergeCell ref="R79:R81"/>
    <mergeCell ref="Q76:Q78"/>
    <mergeCell ref="R76:R78"/>
    <mergeCell ref="Q82:Q84"/>
    <mergeCell ref="R82:R84"/>
    <mergeCell ref="C17:V17"/>
    <mergeCell ref="C18:V18"/>
    <mergeCell ref="C19:V19"/>
    <mergeCell ref="U20:U22"/>
    <mergeCell ref="U23:U25"/>
    <mergeCell ref="R23:R25"/>
    <mergeCell ref="S20:S22"/>
    <mergeCell ref="C222:C224"/>
    <mergeCell ref="D222:D224"/>
    <mergeCell ref="E222:E224"/>
    <mergeCell ref="N222:N224"/>
    <mergeCell ref="P222:P224"/>
    <mergeCell ref="U204:U206"/>
    <mergeCell ref="U198:U200"/>
    <mergeCell ref="Q198:Q200"/>
    <mergeCell ref="R198:R200"/>
    <mergeCell ref="S198:S200"/>
    <mergeCell ref="U201:U203"/>
    <mergeCell ref="R201:R203"/>
    <mergeCell ref="S219:S221"/>
    <mergeCell ref="T219:T221"/>
    <mergeCell ref="R204:R206"/>
    <mergeCell ref="Q201:Q203"/>
    <mergeCell ref="S210:S212"/>
    <mergeCell ref="T198:T200"/>
    <mergeCell ref="S213:S215"/>
    <mergeCell ref="T213:T215"/>
    <mergeCell ref="U213:U215"/>
    <mergeCell ref="T210:T212"/>
    <mergeCell ref="U207:U209"/>
    <mergeCell ref="S204:S206"/>
    <mergeCell ref="T204:T206"/>
    <mergeCell ref="S201:S203"/>
    <mergeCell ref="S225:S227"/>
    <mergeCell ref="T225:T227"/>
    <mergeCell ref="U225:U227"/>
    <mergeCell ref="R266:R268"/>
    <mergeCell ref="S266:S268"/>
    <mergeCell ref="T266:T268"/>
    <mergeCell ref="T228:T230"/>
    <mergeCell ref="T237:T239"/>
    <mergeCell ref="S228:S230"/>
    <mergeCell ref="U237:U239"/>
    <mergeCell ref="U266:U268"/>
    <mergeCell ref="S222:S224"/>
    <mergeCell ref="T222:T224"/>
    <mergeCell ref="R222:R224"/>
    <mergeCell ref="U222:U224"/>
    <mergeCell ref="V237:V239"/>
    <mergeCell ref="V266:V268"/>
    <mergeCell ref="V245:V247"/>
    <mergeCell ref="V248:V250"/>
    <mergeCell ref="V251:V253"/>
    <mergeCell ref="R254:R256"/>
    <mergeCell ref="D201:D203"/>
    <mergeCell ref="E201:E203"/>
    <mergeCell ref="N201:N203"/>
    <mergeCell ref="T201:T203"/>
    <mergeCell ref="P213:P215"/>
    <mergeCell ref="P201:P203"/>
    <mergeCell ref="S207:S209"/>
    <mergeCell ref="R207:R209"/>
    <mergeCell ref="O210:O212"/>
    <mergeCell ref="N207:N209"/>
    <mergeCell ref="O207:O209"/>
    <mergeCell ref="P210:P212"/>
    <mergeCell ref="Q210:Q212"/>
    <mergeCell ref="Q213:Q215"/>
    <mergeCell ref="R213:R215"/>
    <mergeCell ref="P207:P209"/>
    <mergeCell ref="Q207:Q209"/>
    <mergeCell ref="E165:E167"/>
    <mergeCell ref="O153:O155"/>
    <mergeCell ref="O150:O152"/>
    <mergeCell ref="R165:R167"/>
    <mergeCell ref="R162:R164"/>
    <mergeCell ref="B159:B161"/>
    <mergeCell ref="R219:R221"/>
    <mergeCell ref="O213:O215"/>
    <mergeCell ref="B219:B221"/>
    <mergeCell ref="P216:P218"/>
    <mergeCell ref="O216:O218"/>
    <mergeCell ref="Q216:Q218"/>
    <mergeCell ref="R216:R218"/>
    <mergeCell ref="C219:C221"/>
    <mergeCell ref="D219:D221"/>
    <mergeCell ref="E219:E221"/>
    <mergeCell ref="N219:N221"/>
    <mergeCell ref="C216:C218"/>
    <mergeCell ref="D216:D218"/>
    <mergeCell ref="E216:E218"/>
    <mergeCell ref="N216:N218"/>
    <mergeCell ref="O219:O221"/>
    <mergeCell ref="B210:B212"/>
    <mergeCell ref="N210:N212"/>
    <mergeCell ref="P174:P176"/>
    <mergeCell ref="N192:N194"/>
    <mergeCell ref="O192:O194"/>
    <mergeCell ref="B213:B215"/>
    <mergeCell ref="C213:C215"/>
    <mergeCell ref="D213:D215"/>
    <mergeCell ref="E213:E215"/>
    <mergeCell ref="N213:N215"/>
    <mergeCell ref="Q73:Q75"/>
    <mergeCell ref="Q85:Q87"/>
    <mergeCell ref="R85:R87"/>
    <mergeCell ref="D82:D84"/>
    <mergeCell ref="A183:A185"/>
    <mergeCell ref="Q195:Q197"/>
    <mergeCell ref="A195:A197"/>
    <mergeCell ref="B195:B197"/>
    <mergeCell ref="P195:P197"/>
    <mergeCell ref="R180:R182"/>
    <mergeCell ref="N195:N197"/>
    <mergeCell ref="O195:O197"/>
    <mergeCell ref="R156:R158"/>
    <mergeCell ref="A177:A179"/>
    <mergeCell ref="B177:B179"/>
    <mergeCell ref="C177:C179"/>
    <mergeCell ref="P156:P158"/>
    <mergeCell ref="A192:A194"/>
    <mergeCell ref="B192:B194"/>
    <mergeCell ref="C192:C194"/>
    <mergeCell ref="D192:D194"/>
    <mergeCell ref="E192:E194"/>
    <mergeCell ref="A186:A188"/>
    <mergeCell ref="B138:B140"/>
    <mergeCell ref="C138:C140"/>
    <mergeCell ref="D138:D140"/>
    <mergeCell ref="N156:N158"/>
    <mergeCell ref="N177:N179"/>
    <mergeCell ref="A153:A155"/>
    <mergeCell ref="E153:E155"/>
    <mergeCell ref="A150:A152"/>
    <mergeCell ref="B150:B152"/>
    <mergeCell ref="D73:D75"/>
    <mergeCell ref="A70:A72"/>
    <mergeCell ref="E76:E78"/>
    <mergeCell ref="N20:N22"/>
    <mergeCell ref="O40:O42"/>
    <mergeCell ref="P40:P42"/>
    <mergeCell ref="P76:P78"/>
    <mergeCell ref="N79:N81"/>
    <mergeCell ref="O67:O69"/>
    <mergeCell ref="A204:A206"/>
    <mergeCell ref="C195:C197"/>
    <mergeCell ref="D195:D197"/>
    <mergeCell ref="E195:E197"/>
    <mergeCell ref="A82:A84"/>
    <mergeCell ref="A76:A78"/>
    <mergeCell ref="C150:C152"/>
    <mergeCell ref="D150:D152"/>
    <mergeCell ref="E150:E152"/>
    <mergeCell ref="D177:D179"/>
    <mergeCell ref="E177:E179"/>
    <mergeCell ref="B174:B176"/>
    <mergeCell ref="C174:C176"/>
    <mergeCell ref="B153:B155"/>
    <mergeCell ref="C153:C155"/>
    <mergeCell ref="D156:D158"/>
    <mergeCell ref="D165:D167"/>
    <mergeCell ref="A162:A164"/>
    <mergeCell ref="C159:C161"/>
    <mergeCell ref="D159:D161"/>
    <mergeCell ref="D153:D155"/>
    <mergeCell ref="E156:E158"/>
    <mergeCell ref="N159:N161"/>
    <mergeCell ref="A273:V273"/>
    <mergeCell ref="A270:V270"/>
    <mergeCell ref="A272:V272"/>
    <mergeCell ref="A271:V271"/>
    <mergeCell ref="B29:B31"/>
    <mergeCell ref="A49:A51"/>
    <mergeCell ref="O201:O203"/>
    <mergeCell ref="B34:B36"/>
    <mergeCell ref="C34:C36"/>
    <mergeCell ref="D34:D36"/>
    <mergeCell ref="D43:D45"/>
    <mergeCell ref="B40:B42"/>
    <mergeCell ref="C40:C42"/>
    <mergeCell ref="D40:D42"/>
    <mergeCell ref="E46:E48"/>
    <mergeCell ref="B46:B48"/>
    <mergeCell ref="C46:C48"/>
    <mergeCell ref="A103:A105"/>
    <mergeCell ref="A106:A108"/>
    <mergeCell ref="C82:C84"/>
    <mergeCell ref="A34:A36"/>
    <mergeCell ref="E34:E36"/>
    <mergeCell ref="A88:A90"/>
    <mergeCell ref="A91:A93"/>
    <mergeCell ref="A73:A75"/>
    <mergeCell ref="A85:A87"/>
    <mergeCell ref="B85:B87"/>
    <mergeCell ref="C85:C87"/>
    <mergeCell ref="B204:B206"/>
    <mergeCell ref="C204:C206"/>
    <mergeCell ref="D204:D206"/>
    <mergeCell ref="A9:V9"/>
    <mergeCell ref="A10:V10"/>
    <mergeCell ref="B23:B25"/>
    <mergeCell ref="S23:S25"/>
    <mergeCell ref="Q20:Q22"/>
    <mergeCell ref="R20:R22"/>
    <mergeCell ref="T20:T22"/>
    <mergeCell ref="O20:O22"/>
    <mergeCell ref="Q1:V1"/>
    <mergeCell ref="A8:V8"/>
    <mergeCell ref="A7:V7"/>
    <mergeCell ref="N5:V5"/>
    <mergeCell ref="N3:V3"/>
    <mergeCell ref="D12:D15"/>
    <mergeCell ref="B11:B15"/>
    <mergeCell ref="N13:N15"/>
    <mergeCell ref="C12:C15"/>
    <mergeCell ref="I14:I15"/>
    <mergeCell ref="A11:A15"/>
    <mergeCell ref="N4:V4"/>
    <mergeCell ref="N2:V2"/>
    <mergeCell ref="F11:L11"/>
    <mergeCell ref="G12:L12"/>
    <mergeCell ref="L14:L15"/>
    <mergeCell ref="H14:H15"/>
    <mergeCell ref="B20:B22"/>
    <mergeCell ref="C20:C22"/>
    <mergeCell ref="Q23:Q25"/>
    <mergeCell ref="N23:N25"/>
    <mergeCell ref="D23:D25"/>
    <mergeCell ref="P23:P25"/>
    <mergeCell ref="A112:A114"/>
    <mergeCell ref="E11:E15"/>
    <mergeCell ref="B43:B45"/>
    <mergeCell ref="C43:C45"/>
    <mergeCell ref="J14:J15"/>
    <mergeCell ref="A19:B19"/>
    <mergeCell ref="A17:B17"/>
    <mergeCell ref="A18:B18"/>
    <mergeCell ref="A131:B131"/>
    <mergeCell ref="C121:C123"/>
    <mergeCell ref="B125:B126"/>
    <mergeCell ref="C67:C69"/>
    <mergeCell ref="N11:V12"/>
    <mergeCell ref="P13:V13"/>
    <mergeCell ref="Q14:V14"/>
    <mergeCell ref="O13:O15"/>
    <mergeCell ref="G13:G15"/>
    <mergeCell ref="T26:T28"/>
    <mergeCell ref="C23:C25"/>
    <mergeCell ref="P20:P22"/>
    <mergeCell ref="T23:T25"/>
    <mergeCell ref="O23:O25"/>
    <mergeCell ref="E23:E25"/>
    <mergeCell ref="Q26:Q28"/>
    <mergeCell ref="R26:R28"/>
    <mergeCell ref="S26:S28"/>
    <mergeCell ref="N26:N28"/>
    <mergeCell ref="B26:B28"/>
    <mergeCell ref="D20:D22"/>
    <mergeCell ref="E20:E22"/>
    <mergeCell ref="H13:L13"/>
    <mergeCell ref="F12:F15"/>
    <mergeCell ref="A23:A25"/>
    <mergeCell ref="C106:C108"/>
    <mergeCell ref="D70:D72"/>
    <mergeCell ref="E70:E72"/>
    <mergeCell ref="D76:D78"/>
    <mergeCell ref="E73:E75"/>
    <mergeCell ref="C70:C72"/>
    <mergeCell ref="C64:C66"/>
    <mergeCell ref="D64:D66"/>
    <mergeCell ref="E64:E66"/>
    <mergeCell ref="B82:B84"/>
    <mergeCell ref="B88:B90"/>
    <mergeCell ref="B73:B75"/>
    <mergeCell ref="B79:B81"/>
    <mergeCell ref="B70:B72"/>
    <mergeCell ref="A26:A28"/>
    <mergeCell ref="C37:C39"/>
    <mergeCell ref="C26:C28"/>
    <mergeCell ref="D26:D28"/>
    <mergeCell ref="E26:E28"/>
    <mergeCell ref="A20:A22"/>
    <mergeCell ref="A67:A69"/>
    <mergeCell ref="B67:B69"/>
    <mergeCell ref="D100:D102"/>
    <mergeCell ref="E100:E102"/>
    <mergeCell ref="E82:E84"/>
    <mergeCell ref="E79:E81"/>
    <mergeCell ref="D79:D81"/>
    <mergeCell ref="C76:C78"/>
    <mergeCell ref="D67:D69"/>
    <mergeCell ref="S49:S51"/>
    <mergeCell ref="Q49:Q51"/>
    <mergeCell ref="N43:N45"/>
    <mergeCell ref="N67:N69"/>
    <mergeCell ref="R73:R75"/>
    <mergeCell ref="A29:A31"/>
    <mergeCell ref="C49:C51"/>
    <mergeCell ref="B49:B51"/>
    <mergeCell ref="D49:D51"/>
    <mergeCell ref="D46:D48"/>
    <mergeCell ref="Q40:Q42"/>
    <mergeCell ref="R40:R42"/>
    <mergeCell ref="A58:A60"/>
    <mergeCell ref="C61:C63"/>
    <mergeCell ref="B58:B60"/>
    <mergeCell ref="C58:C60"/>
    <mergeCell ref="B61:B63"/>
    <mergeCell ref="A52:A54"/>
    <mergeCell ref="B52:B54"/>
    <mergeCell ref="C52:C54"/>
    <mergeCell ref="D52:D54"/>
    <mergeCell ref="A61:A63"/>
    <mergeCell ref="D61:D63"/>
    <mergeCell ref="A55:A57"/>
    <mergeCell ref="B55:B57"/>
    <mergeCell ref="O43:O45"/>
    <mergeCell ref="P43:P45"/>
    <mergeCell ref="R52:R54"/>
    <mergeCell ref="S52:S54"/>
    <mergeCell ref="E61:E63"/>
    <mergeCell ref="O70:O72"/>
    <mergeCell ref="E43:E45"/>
    <mergeCell ref="U43:U45"/>
    <mergeCell ref="N46:N48"/>
    <mergeCell ref="O46:O48"/>
    <mergeCell ref="P46:P48"/>
    <mergeCell ref="Q46:Q48"/>
    <mergeCell ref="R46:R48"/>
    <mergeCell ref="S46:S48"/>
    <mergeCell ref="T46:T48"/>
    <mergeCell ref="N58:N60"/>
    <mergeCell ref="N52:N54"/>
    <mergeCell ref="S40:S42"/>
    <mergeCell ref="P37:P39"/>
    <mergeCell ref="A32:B32"/>
    <mergeCell ref="A37:A39"/>
    <mergeCell ref="B37:B39"/>
    <mergeCell ref="D37:D39"/>
    <mergeCell ref="E49:E51"/>
    <mergeCell ref="A40:A42"/>
    <mergeCell ref="A33:B33"/>
    <mergeCell ref="C33:V33"/>
    <mergeCell ref="E37:E39"/>
    <mergeCell ref="E40:E42"/>
    <mergeCell ref="A43:A45"/>
    <mergeCell ref="A46:A48"/>
    <mergeCell ref="N49:N51"/>
    <mergeCell ref="O49:O51"/>
    <mergeCell ref="P49:P51"/>
    <mergeCell ref="N40:N42"/>
    <mergeCell ref="U34:U36"/>
    <mergeCell ref="R49:R51"/>
    <mergeCell ref="C29:C31"/>
    <mergeCell ref="U26:U28"/>
    <mergeCell ref="O58:O60"/>
    <mergeCell ref="P58:P60"/>
    <mergeCell ref="O52:O54"/>
    <mergeCell ref="D29:D31"/>
    <mergeCell ref="R29:R31"/>
    <mergeCell ref="S29:S31"/>
    <mergeCell ref="T29:T31"/>
    <mergeCell ref="U29:U31"/>
    <mergeCell ref="Q37:Q39"/>
    <mergeCell ref="R37:R39"/>
    <mergeCell ref="S37:S39"/>
    <mergeCell ref="T37:T39"/>
    <mergeCell ref="O29:O31"/>
    <mergeCell ref="P29:P31"/>
    <mergeCell ref="Q29:Q31"/>
    <mergeCell ref="T49:T51"/>
    <mergeCell ref="T52:T54"/>
    <mergeCell ref="Q43:Q45"/>
    <mergeCell ref="R43:R45"/>
    <mergeCell ref="S43:S45"/>
    <mergeCell ref="O26:O28"/>
    <mergeCell ref="U46:U48"/>
    <mergeCell ref="D58:D60"/>
    <mergeCell ref="E58:E60"/>
    <mergeCell ref="P52:P54"/>
    <mergeCell ref="Q52:Q54"/>
    <mergeCell ref="T43:T45"/>
    <mergeCell ref="S192:S194"/>
    <mergeCell ref="S186:S188"/>
    <mergeCell ref="T186:T188"/>
    <mergeCell ref="S174:S176"/>
    <mergeCell ref="T165:T167"/>
    <mergeCell ref="S141:S143"/>
    <mergeCell ref="S162:S164"/>
    <mergeCell ref="S156:S158"/>
    <mergeCell ref="T159:T161"/>
    <mergeCell ref="S150:S152"/>
    <mergeCell ref="S135:S137"/>
    <mergeCell ref="S153:S155"/>
    <mergeCell ref="T162:T164"/>
    <mergeCell ref="P26:P28"/>
    <mergeCell ref="E29:E31"/>
    <mergeCell ref="C32:V32"/>
    <mergeCell ref="N29:N31"/>
    <mergeCell ref="U37:U39"/>
    <mergeCell ref="T40:T42"/>
    <mergeCell ref="U40:U42"/>
    <mergeCell ref="N34:N36"/>
    <mergeCell ref="O34:O36"/>
    <mergeCell ref="P34:P36"/>
    <mergeCell ref="Q34:Q36"/>
    <mergeCell ref="R34:R36"/>
    <mergeCell ref="S34:S36"/>
    <mergeCell ref="T34:T36"/>
    <mergeCell ref="N37:N39"/>
    <mergeCell ref="O37:O39"/>
    <mergeCell ref="U165:U167"/>
    <mergeCell ref="U52:U54"/>
    <mergeCell ref="U159:U161"/>
    <mergeCell ref="U150:U152"/>
    <mergeCell ref="U183:U185"/>
    <mergeCell ref="V115:V117"/>
    <mergeCell ref="V118:V120"/>
    <mergeCell ref="V121:V123"/>
    <mergeCell ref="V124:V126"/>
    <mergeCell ref="V127:V129"/>
    <mergeCell ref="V132:V134"/>
    <mergeCell ref="V135:V137"/>
    <mergeCell ref="V138:V140"/>
    <mergeCell ref="V141:V143"/>
    <mergeCell ref="V144:V146"/>
    <mergeCell ref="V147:V149"/>
    <mergeCell ref="V73:V75"/>
    <mergeCell ref="V76:V78"/>
    <mergeCell ref="U64:U66"/>
    <mergeCell ref="V156:V158"/>
    <mergeCell ref="V159:V161"/>
    <mergeCell ref="V162:V164"/>
    <mergeCell ref="V165:V167"/>
    <mergeCell ref="N61:N63"/>
    <mergeCell ref="E52:E54"/>
    <mergeCell ref="S58:S60"/>
    <mergeCell ref="Q58:Q60"/>
    <mergeCell ref="R58:R60"/>
    <mergeCell ref="O118:O120"/>
    <mergeCell ref="P118:P120"/>
    <mergeCell ref="Q118:Q120"/>
    <mergeCell ref="R118:R120"/>
    <mergeCell ref="S118:S120"/>
    <mergeCell ref="O61:O63"/>
    <mergeCell ref="P61:P63"/>
    <mergeCell ref="S70:S72"/>
    <mergeCell ref="R70:R72"/>
    <mergeCell ref="Q70:Q72"/>
    <mergeCell ref="P82:P84"/>
    <mergeCell ref="P67:P69"/>
    <mergeCell ref="Q67:Q69"/>
    <mergeCell ref="O85:O87"/>
    <mergeCell ref="P70:P72"/>
    <mergeCell ref="P73:P75"/>
    <mergeCell ref="S76:S78"/>
    <mergeCell ref="O79:O81"/>
    <mergeCell ref="N76:N78"/>
    <mergeCell ref="P100:P102"/>
    <mergeCell ref="Q79:Q81"/>
    <mergeCell ref="O76:O78"/>
    <mergeCell ref="N73:N75"/>
    <mergeCell ref="O73:O75"/>
    <mergeCell ref="N82:N84"/>
    <mergeCell ref="O82:O84"/>
    <mergeCell ref="P88:P90"/>
    <mergeCell ref="P192:P194"/>
    <mergeCell ref="A165:A167"/>
    <mergeCell ref="N165:N167"/>
    <mergeCell ref="O165:O167"/>
    <mergeCell ref="B162:B164"/>
    <mergeCell ref="E162:E164"/>
    <mergeCell ref="B186:B188"/>
    <mergeCell ref="C186:C188"/>
    <mergeCell ref="D186:D188"/>
    <mergeCell ref="E186:E188"/>
    <mergeCell ref="N186:N188"/>
    <mergeCell ref="O186:O188"/>
    <mergeCell ref="B183:B185"/>
    <mergeCell ref="P183:P185"/>
    <mergeCell ref="A156:A158"/>
    <mergeCell ref="B156:B158"/>
    <mergeCell ref="C156:C158"/>
    <mergeCell ref="O177:O179"/>
    <mergeCell ref="E159:E161"/>
    <mergeCell ref="C183:C185"/>
    <mergeCell ref="D174:D176"/>
    <mergeCell ref="E174:E176"/>
    <mergeCell ref="A174:A176"/>
    <mergeCell ref="N174:N176"/>
    <mergeCell ref="D183:D185"/>
    <mergeCell ref="E183:E185"/>
    <mergeCell ref="A159:A161"/>
    <mergeCell ref="A168:A170"/>
    <mergeCell ref="B168:B170"/>
    <mergeCell ref="C168:C170"/>
    <mergeCell ref="D168:D170"/>
    <mergeCell ref="E168:E170"/>
    <mergeCell ref="E67:E69"/>
    <mergeCell ref="E88:E90"/>
    <mergeCell ref="N88:N90"/>
    <mergeCell ref="N132:N134"/>
    <mergeCell ref="O115:O117"/>
    <mergeCell ref="N112:N114"/>
    <mergeCell ref="Q88:Q90"/>
    <mergeCell ref="B106:B108"/>
    <mergeCell ref="R127:R129"/>
    <mergeCell ref="Q127:Q129"/>
    <mergeCell ref="Q115:Q117"/>
    <mergeCell ref="R115:R117"/>
    <mergeCell ref="B112:B114"/>
    <mergeCell ref="C112:C114"/>
    <mergeCell ref="N127:N129"/>
    <mergeCell ref="A130:B130"/>
    <mergeCell ref="C127:C129"/>
    <mergeCell ref="D127:D129"/>
    <mergeCell ref="A100:A102"/>
    <mergeCell ref="O132:O134"/>
    <mergeCell ref="B91:B93"/>
    <mergeCell ref="Q121:Q123"/>
    <mergeCell ref="P121:P123"/>
    <mergeCell ref="R91:R93"/>
    <mergeCell ref="R124:R126"/>
    <mergeCell ref="B100:B102"/>
    <mergeCell ref="B127:B129"/>
    <mergeCell ref="R88:R90"/>
    <mergeCell ref="B119:B120"/>
    <mergeCell ref="C118:C120"/>
    <mergeCell ref="P124:P126"/>
    <mergeCell ref="O121:O123"/>
    <mergeCell ref="A64:A66"/>
    <mergeCell ref="B64:B66"/>
    <mergeCell ref="A79:A81"/>
    <mergeCell ref="P64:P66"/>
    <mergeCell ref="S79:S81"/>
    <mergeCell ref="P79:P81"/>
    <mergeCell ref="T70:T72"/>
    <mergeCell ref="S64:S66"/>
    <mergeCell ref="C132:C134"/>
    <mergeCell ref="N183:N185"/>
    <mergeCell ref="O183:O185"/>
    <mergeCell ref="N141:N143"/>
    <mergeCell ref="O141:O143"/>
    <mergeCell ref="N180:N182"/>
    <mergeCell ref="O180:O182"/>
    <mergeCell ref="N153:N155"/>
    <mergeCell ref="O174:O176"/>
    <mergeCell ref="B165:B167"/>
    <mergeCell ref="B76:B78"/>
    <mergeCell ref="D85:D87"/>
    <mergeCell ref="E85:E87"/>
    <mergeCell ref="O88:O90"/>
    <mergeCell ref="N85:N87"/>
    <mergeCell ref="N64:N66"/>
    <mergeCell ref="O64:O66"/>
    <mergeCell ref="C100:C102"/>
    <mergeCell ref="C88:C90"/>
    <mergeCell ref="C73:C75"/>
    <mergeCell ref="C79:C81"/>
    <mergeCell ref="N100:N102"/>
    <mergeCell ref="O100:O102"/>
    <mergeCell ref="N70:N72"/>
    <mergeCell ref="Q61:Q63"/>
    <mergeCell ref="R61:R63"/>
    <mergeCell ref="S61:S63"/>
    <mergeCell ref="Q237:Q239"/>
    <mergeCell ref="R237:R239"/>
    <mergeCell ref="S237:S239"/>
    <mergeCell ref="R67:R69"/>
    <mergeCell ref="S67:S69"/>
    <mergeCell ref="R100:R102"/>
    <mergeCell ref="S100:S102"/>
    <mergeCell ref="T100:T102"/>
    <mergeCell ref="T88:T90"/>
    <mergeCell ref="U100:U102"/>
    <mergeCell ref="Q100:Q102"/>
    <mergeCell ref="T192:T194"/>
    <mergeCell ref="U192:U194"/>
    <mergeCell ref="R195:R197"/>
    <mergeCell ref="T189:T191"/>
    <mergeCell ref="Q64:Q66"/>
    <mergeCell ref="R64:R66"/>
    <mergeCell ref="Q192:Q194"/>
    <mergeCell ref="Q132:Q134"/>
    <mergeCell ref="Q147:Q149"/>
    <mergeCell ref="Q135:Q137"/>
    <mergeCell ref="U82:U84"/>
    <mergeCell ref="U115:U117"/>
    <mergeCell ref="U61:U63"/>
    <mergeCell ref="T61:T63"/>
    <mergeCell ref="U127:U129"/>
    <mergeCell ref="D198:D200"/>
    <mergeCell ref="E198:E200"/>
    <mergeCell ref="N198:N200"/>
    <mergeCell ref="O198:O200"/>
    <mergeCell ref="P198:P200"/>
    <mergeCell ref="A207:A209"/>
    <mergeCell ref="B207:B209"/>
    <mergeCell ref="C207:C209"/>
    <mergeCell ref="D207:D209"/>
    <mergeCell ref="E207:E209"/>
    <mergeCell ref="A237:A239"/>
    <mergeCell ref="O222:O224"/>
    <mergeCell ref="N225:N227"/>
    <mergeCell ref="E210:E212"/>
    <mergeCell ref="P219:P221"/>
    <mergeCell ref="E204:E206"/>
    <mergeCell ref="N204:N206"/>
    <mergeCell ref="O204:O206"/>
    <mergeCell ref="A213:A215"/>
    <mergeCell ref="A216:A218"/>
    <mergeCell ref="B216:B218"/>
    <mergeCell ref="B237:B239"/>
    <mergeCell ref="C237:C239"/>
    <mergeCell ref="D237:D239"/>
    <mergeCell ref="E237:E239"/>
    <mergeCell ref="N237:N239"/>
    <mergeCell ref="O237:O239"/>
    <mergeCell ref="P237:P239"/>
    <mergeCell ref="A228:A230"/>
    <mergeCell ref="A201:A203"/>
    <mergeCell ref="B201:B203"/>
    <mergeCell ref="C201:C203"/>
    <mergeCell ref="S73:S75"/>
    <mergeCell ref="T64:T66"/>
    <mergeCell ref="T67:T69"/>
    <mergeCell ref="T135:T137"/>
    <mergeCell ref="T141:T143"/>
    <mergeCell ref="S180:S182"/>
    <mergeCell ref="R192:R194"/>
    <mergeCell ref="Q141:Q143"/>
    <mergeCell ref="P138:P140"/>
    <mergeCell ref="Q138:Q140"/>
    <mergeCell ref="P186:P188"/>
    <mergeCell ref="Q186:Q188"/>
    <mergeCell ref="R186:R188"/>
    <mergeCell ref="Q162:Q164"/>
    <mergeCell ref="Q165:Q167"/>
    <mergeCell ref="Q156:Q158"/>
    <mergeCell ref="Q144:Q146"/>
    <mergeCell ref="R138:R140"/>
    <mergeCell ref="R150:R152"/>
    <mergeCell ref="P165:P167"/>
    <mergeCell ref="P162:P164"/>
    <mergeCell ref="P141:P143"/>
    <mergeCell ref="R174:R176"/>
    <mergeCell ref="P159:P161"/>
    <mergeCell ref="Q159:Q161"/>
    <mergeCell ref="R159:R161"/>
    <mergeCell ref="P153:P155"/>
    <mergeCell ref="P150:P152"/>
    <mergeCell ref="Q150:Q152"/>
    <mergeCell ref="Q153:Q155"/>
    <mergeCell ref="Q174:Q176"/>
    <mergeCell ref="T180:T182"/>
    <mergeCell ref="U49:U51"/>
    <mergeCell ref="U70:U72"/>
    <mergeCell ref="T112:T114"/>
    <mergeCell ref="U67:U69"/>
    <mergeCell ref="T109:T111"/>
    <mergeCell ref="T106:T108"/>
    <mergeCell ref="T58:T60"/>
    <mergeCell ref="U58:U60"/>
    <mergeCell ref="T82:T84"/>
    <mergeCell ref="T91:T93"/>
    <mergeCell ref="U91:U93"/>
    <mergeCell ref="T73:T75"/>
    <mergeCell ref="U73:U75"/>
    <mergeCell ref="U112:U114"/>
    <mergeCell ref="T76:T78"/>
    <mergeCell ref="T79:T81"/>
    <mergeCell ref="V91:V93"/>
    <mergeCell ref="V100:V102"/>
    <mergeCell ref="V103:V105"/>
    <mergeCell ref="V106:V108"/>
    <mergeCell ref="V109:V111"/>
    <mergeCell ref="V112:V114"/>
    <mergeCell ref="V94:V96"/>
    <mergeCell ref="T150:T152"/>
    <mergeCell ref="T147:T149"/>
    <mergeCell ref="C130:V130"/>
    <mergeCell ref="T85:T87"/>
    <mergeCell ref="T138:T140"/>
    <mergeCell ref="T153:T155"/>
    <mergeCell ref="T144:T146"/>
    <mergeCell ref="U135:U137"/>
    <mergeCell ref="P85:P87"/>
    <mergeCell ref="D88:D90"/>
    <mergeCell ref="R153:R155"/>
    <mergeCell ref="O159:O161"/>
    <mergeCell ref="N150:N152"/>
    <mergeCell ref="O147:O149"/>
    <mergeCell ref="N138:N140"/>
    <mergeCell ref="S144:S146"/>
    <mergeCell ref="R144:R146"/>
    <mergeCell ref="R135:R137"/>
    <mergeCell ref="T103:T105"/>
    <mergeCell ref="S88:S90"/>
    <mergeCell ref="U88:U90"/>
    <mergeCell ref="U103:U105"/>
    <mergeCell ref="U85:U87"/>
    <mergeCell ref="U106:U108"/>
    <mergeCell ref="U109:U111"/>
    <mergeCell ref="R112:R114"/>
    <mergeCell ref="R103:R105"/>
    <mergeCell ref="S103:S105"/>
    <mergeCell ref="S91:S93"/>
    <mergeCell ref="S85:S87"/>
    <mergeCell ref="O138:O140"/>
    <mergeCell ref="O144:O146"/>
    <mergeCell ref="S159:S161"/>
    <mergeCell ref="C131:V131"/>
    <mergeCell ref="P115:P117"/>
    <mergeCell ref="N118:N120"/>
    <mergeCell ref="S115:S117"/>
    <mergeCell ref="U138:U140"/>
    <mergeCell ref="U121:U123"/>
    <mergeCell ref="T121:T123"/>
    <mergeCell ref="T124:T126"/>
    <mergeCell ref="U124:U126"/>
    <mergeCell ref="R141:R143"/>
    <mergeCell ref="S147:S149"/>
    <mergeCell ref="U147:U149"/>
    <mergeCell ref="T156:T158"/>
    <mergeCell ref="U156:U158"/>
    <mergeCell ref="T115:T117"/>
    <mergeCell ref="E144:E146"/>
    <mergeCell ref="T127:T129"/>
    <mergeCell ref="U118:U120"/>
    <mergeCell ref="A109:A111"/>
    <mergeCell ref="E112:E114"/>
    <mergeCell ref="P147:P149"/>
    <mergeCell ref="A180:A182"/>
    <mergeCell ref="B180:B182"/>
    <mergeCell ref="C180:C182"/>
    <mergeCell ref="D180:D182"/>
    <mergeCell ref="E180:E182"/>
    <mergeCell ref="B116:B117"/>
    <mergeCell ref="C115:C117"/>
    <mergeCell ref="C165:C167"/>
    <mergeCell ref="P135:P137"/>
    <mergeCell ref="P109:P111"/>
    <mergeCell ref="P132:P134"/>
    <mergeCell ref="O156:O158"/>
    <mergeCell ref="C162:C164"/>
    <mergeCell ref="D162:D164"/>
    <mergeCell ref="P144:P146"/>
    <mergeCell ref="N144:N146"/>
    <mergeCell ref="A118:A120"/>
    <mergeCell ref="O127:O129"/>
    <mergeCell ref="P177:P179"/>
    <mergeCell ref="N162:N164"/>
    <mergeCell ref="O162:O164"/>
    <mergeCell ref="N135:N137"/>
    <mergeCell ref="U153:U155"/>
    <mergeCell ref="U144:U146"/>
    <mergeCell ref="A144:A146"/>
    <mergeCell ref="A135:A137"/>
    <mergeCell ref="A138:A140"/>
    <mergeCell ref="A141:A143"/>
    <mergeCell ref="D121:D123"/>
    <mergeCell ref="E121:E123"/>
    <mergeCell ref="D132:D134"/>
    <mergeCell ref="A147:A149"/>
    <mergeCell ref="B147:B149"/>
    <mergeCell ref="C147:C149"/>
    <mergeCell ref="D147:D149"/>
    <mergeCell ref="E147:E149"/>
    <mergeCell ref="E127:E129"/>
    <mergeCell ref="A127:A129"/>
    <mergeCell ref="E132:E134"/>
    <mergeCell ref="B144:B146"/>
    <mergeCell ref="D141:D143"/>
    <mergeCell ref="E141:E143"/>
    <mergeCell ref="C144:C146"/>
    <mergeCell ref="D144:D146"/>
    <mergeCell ref="A132:A134"/>
    <mergeCell ref="B141:B143"/>
    <mergeCell ref="C141:C143"/>
    <mergeCell ref="B132:B134"/>
    <mergeCell ref="C124:C126"/>
    <mergeCell ref="D124:D126"/>
    <mergeCell ref="E124:E126"/>
    <mergeCell ref="E138:E140"/>
    <mergeCell ref="E103:E105"/>
    <mergeCell ref="O112:O114"/>
    <mergeCell ref="O109:O111"/>
    <mergeCell ref="N109:N111"/>
    <mergeCell ref="N103:N105"/>
    <mergeCell ref="O103:O105"/>
    <mergeCell ref="N106:N108"/>
    <mergeCell ref="O106:O108"/>
    <mergeCell ref="E118:E120"/>
    <mergeCell ref="C135:C137"/>
    <mergeCell ref="D135:D137"/>
    <mergeCell ref="E135:E137"/>
    <mergeCell ref="B135:B137"/>
    <mergeCell ref="B103:B105"/>
    <mergeCell ref="B109:B111"/>
    <mergeCell ref="C109:C111"/>
    <mergeCell ref="O124:O126"/>
    <mergeCell ref="N121:N123"/>
    <mergeCell ref="D112:D114"/>
    <mergeCell ref="P127:P129"/>
    <mergeCell ref="N115:N117"/>
    <mergeCell ref="E109:E111"/>
    <mergeCell ref="P106:P108"/>
    <mergeCell ref="E106:E108"/>
    <mergeCell ref="D106:D108"/>
    <mergeCell ref="D103:D105"/>
    <mergeCell ref="D109:D111"/>
    <mergeCell ref="D118:D120"/>
    <mergeCell ref="C103:C105"/>
    <mergeCell ref="P103:P105"/>
    <mergeCell ref="O135:O137"/>
    <mergeCell ref="U189:U191"/>
    <mergeCell ref="A189:A191"/>
    <mergeCell ref="B189:B191"/>
    <mergeCell ref="C189:C191"/>
    <mergeCell ref="D189:D191"/>
    <mergeCell ref="E189:E191"/>
    <mergeCell ref="N189:N191"/>
    <mergeCell ref="P189:P191"/>
    <mergeCell ref="O189:O191"/>
    <mergeCell ref="S189:S191"/>
    <mergeCell ref="Q189:Q191"/>
    <mergeCell ref="R189:R191"/>
    <mergeCell ref="Q177:Q179"/>
    <mergeCell ref="R177:R179"/>
    <mergeCell ref="S177:S179"/>
    <mergeCell ref="U180:U182"/>
    <mergeCell ref="B122:B123"/>
    <mergeCell ref="M14:M15"/>
    <mergeCell ref="R168:R170"/>
    <mergeCell ref="S168:S170"/>
    <mergeCell ref="T168:T170"/>
    <mergeCell ref="U168:U170"/>
    <mergeCell ref="R121:R123"/>
    <mergeCell ref="S121:S123"/>
    <mergeCell ref="S124:S126"/>
    <mergeCell ref="S112:S114"/>
    <mergeCell ref="Q106:Q108"/>
    <mergeCell ref="R106:R108"/>
    <mergeCell ref="S106:S108"/>
    <mergeCell ref="Q109:Q111"/>
    <mergeCell ref="R109:R111"/>
    <mergeCell ref="Q124:Q126"/>
    <mergeCell ref="Q112:Q114"/>
    <mergeCell ref="Q103:Q105"/>
    <mergeCell ref="V20:V22"/>
    <mergeCell ref="P112:P114"/>
    <mergeCell ref="N147:N149"/>
    <mergeCell ref="T118:T120"/>
    <mergeCell ref="U162:U164"/>
    <mergeCell ref="U141:U143"/>
    <mergeCell ref="R132:R134"/>
    <mergeCell ref="T132:T134"/>
    <mergeCell ref="S127:S129"/>
    <mergeCell ref="S132:S134"/>
    <mergeCell ref="R147:R149"/>
    <mergeCell ref="S138:S140"/>
    <mergeCell ref="V23:V25"/>
    <mergeCell ref="N168:N170"/>
    <mergeCell ref="O168:O170"/>
    <mergeCell ref="P168:P170"/>
    <mergeCell ref="Q168:Q170"/>
    <mergeCell ref="N124:N126"/>
    <mergeCell ref="S109:S111"/>
    <mergeCell ref="U79:U81"/>
    <mergeCell ref="U132:U134"/>
    <mergeCell ref="V26:V28"/>
    <mergeCell ref="V29:V31"/>
    <mergeCell ref="V34:V36"/>
    <mergeCell ref="V37:V39"/>
    <mergeCell ref="V40:V42"/>
    <mergeCell ref="V43:V45"/>
    <mergeCell ref="V46:V48"/>
    <mergeCell ref="V49:V51"/>
    <mergeCell ref="V52:V54"/>
    <mergeCell ref="V55:V57"/>
    <mergeCell ref="V58:V60"/>
    <mergeCell ref="V61:V63"/>
    <mergeCell ref="V64:V66"/>
    <mergeCell ref="V67:V69"/>
    <mergeCell ref="V70:V72"/>
    <mergeCell ref="V150:V152"/>
    <mergeCell ref="V153:V155"/>
    <mergeCell ref="V79:V81"/>
    <mergeCell ref="V82:V84"/>
    <mergeCell ref="V85:V87"/>
    <mergeCell ref="V88:V90"/>
    <mergeCell ref="V168:V170"/>
    <mergeCell ref="V174:V176"/>
    <mergeCell ref="V177:V179"/>
    <mergeCell ref="V180:V182"/>
    <mergeCell ref="V183:V185"/>
    <mergeCell ref="V186:V188"/>
    <mergeCell ref="V189:V191"/>
    <mergeCell ref="V192:V194"/>
    <mergeCell ref="V195:V197"/>
    <mergeCell ref="V198:V200"/>
    <mergeCell ref="V201:V203"/>
    <mergeCell ref="V204:V206"/>
    <mergeCell ref="V207:V209"/>
    <mergeCell ref="V210:V212"/>
    <mergeCell ref="V213:V215"/>
    <mergeCell ref="V216:V218"/>
    <mergeCell ref="V219:V221"/>
    <mergeCell ref="V222:V224"/>
    <mergeCell ref="V225:V227"/>
    <mergeCell ref="V228:V230"/>
    <mergeCell ref="V231:V233"/>
    <mergeCell ref="N94:N96"/>
    <mergeCell ref="O94:O96"/>
    <mergeCell ref="P94:P96"/>
    <mergeCell ref="Q94:Q96"/>
    <mergeCell ref="R94:R96"/>
    <mergeCell ref="T94:T96"/>
    <mergeCell ref="S94:S96"/>
    <mergeCell ref="U94:U96"/>
    <mergeCell ref="A234:A236"/>
    <mergeCell ref="B234:B236"/>
    <mergeCell ref="C234:C236"/>
    <mergeCell ref="D234:D236"/>
    <mergeCell ref="E234:E236"/>
    <mergeCell ref="N234:N236"/>
    <mergeCell ref="O234:O236"/>
    <mergeCell ref="P234:P236"/>
    <mergeCell ref="Q234:Q236"/>
    <mergeCell ref="R234:R236"/>
    <mergeCell ref="S234:S236"/>
    <mergeCell ref="T234:T236"/>
    <mergeCell ref="U234:U236"/>
    <mergeCell ref="P204:P206"/>
    <mergeCell ref="Q204:Q206"/>
    <mergeCell ref="A210:A212"/>
    <mergeCell ref="C210:C212"/>
    <mergeCell ref="D210:D212"/>
    <mergeCell ref="Q183:Q185"/>
    <mergeCell ref="Q180:Q182"/>
    <mergeCell ref="P180:P182"/>
    <mergeCell ref="T177:T179"/>
    <mergeCell ref="R183:R185"/>
    <mergeCell ref="S183:S185"/>
    <mergeCell ref="B171:B173"/>
    <mergeCell ref="C171:C173"/>
    <mergeCell ref="D171:D173"/>
    <mergeCell ref="E171:E173"/>
    <mergeCell ref="N171:N173"/>
    <mergeCell ref="O171:O173"/>
    <mergeCell ref="P171:P173"/>
    <mergeCell ref="Q171:Q173"/>
    <mergeCell ref="R171:R173"/>
    <mergeCell ref="S171:S173"/>
    <mergeCell ref="V171:V173"/>
    <mergeCell ref="T171:T173"/>
    <mergeCell ref="U171:U173"/>
    <mergeCell ref="A266:E268"/>
    <mergeCell ref="N266:N268"/>
    <mergeCell ref="O266:O268"/>
    <mergeCell ref="P266:P268"/>
    <mergeCell ref="Q266:Q268"/>
    <mergeCell ref="Q219:Q221"/>
    <mergeCell ref="T207:T209"/>
    <mergeCell ref="A240:B240"/>
    <mergeCell ref="A241:B241"/>
    <mergeCell ref="A242:B242"/>
    <mergeCell ref="U210:U212"/>
    <mergeCell ref="V234:V236"/>
    <mergeCell ref="T183:T185"/>
    <mergeCell ref="U177:U179"/>
    <mergeCell ref="U186:U188"/>
    <mergeCell ref="A198:A200"/>
    <mergeCell ref="B198:B200"/>
    <mergeCell ref="C198:C200"/>
  </mergeCells>
  <phoneticPr fontId="4" type="noConversion"/>
  <pageMargins left="0.39370078740157483" right="0" top="0.74803149606299213" bottom="0.78740157480314965" header="0.51181102362204722" footer="0.51181102362204722"/>
  <pageSetup paperSize="9" scale="37" fitToHeight="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5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 Windows</cp:lastModifiedBy>
  <cp:lastPrinted>2022-04-01T05:54:34Z</cp:lastPrinted>
  <dcterms:created xsi:type="dcterms:W3CDTF">1996-10-08T23:32:33Z</dcterms:created>
  <dcterms:modified xsi:type="dcterms:W3CDTF">2024-02-20T06:32:41Z</dcterms:modified>
</cp:coreProperties>
</file>